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905" windowWidth="14805" windowHeight="6210"/>
  </bookViews>
  <sheets>
    <sheet name="июль" sheetId="8" r:id="rId1"/>
  </sheets>
  <definedNames>
    <definedName name="_xlnm.Print_Area" localSheetId="0">июль!$A$1:$G$108</definedName>
  </definedNames>
  <calcPr calcId="145621"/>
</workbook>
</file>

<file path=xl/calcChain.xml><?xml version="1.0" encoding="utf-8"?>
<calcChain xmlns="http://schemas.openxmlformats.org/spreadsheetml/2006/main">
  <c r="D60" i="8" l="1"/>
  <c r="D55" i="8"/>
  <c r="E94" i="8" l="1"/>
  <c r="F94" i="8"/>
  <c r="E17" i="8" l="1"/>
  <c r="F17" i="8"/>
  <c r="E16" i="8"/>
  <c r="F16" i="8"/>
  <c r="D17" i="8"/>
  <c r="D16" i="8"/>
  <c r="F6" i="8"/>
  <c r="E6" i="8"/>
  <c r="D6" i="8"/>
  <c r="D90" i="8" l="1"/>
  <c r="F93" i="8" l="1"/>
  <c r="E93" i="8"/>
  <c r="D56" i="8"/>
  <c r="D73" i="8"/>
  <c r="E90" i="8"/>
  <c r="F90" i="8"/>
  <c r="E73" i="8"/>
  <c r="F73" i="8"/>
  <c r="E66" i="8"/>
  <c r="F66" i="8"/>
  <c r="D66" i="8"/>
  <c r="E57" i="8"/>
  <c r="F57" i="8"/>
  <c r="D19" i="8" l="1"/>
  <c r="D26" i="8"/>
  <c r="D25" i="8"/>
  <c r="D99" i="8"/>
  <c r="D100" i="8"/>
  <c r="D98" i="8"/>
  <c r="D57" i="8" l="1"/>
  <c r="D94" i="8" s="1"/>
  <c r="D92" i="8" l="1"/>
  <c r="E92" i="8" l="1"/>
  <c r="F92" i="8"/>
  <c r="D103" i="8" l="1"/>
  <c r="D104" i="8"/>
  <c r="D102" i="8" l="1"/>
  <c r="D108" i="8"/>
  <c r="C108" i="8"/>
  <c r="C107" i="8"/>
  <c r="C106" i="8"/>
  <c r="G104" i="8"/>
  <c r="G100" i="8"/>
  <c r="G99" i="8"/>
  <c r="D106" i="8" l="1"/>
  <c r="G98" i="8"/>
  <c r="G108" i="8"/>
  <c r="D107" i="8" l="1"/>
  <c r="G107" i="8" s="1"/>
  <c r="G102" i="8"/>
  <c r="G106" i="8" s="1"/>
  <c r="G103" i="8"/>
</calcChain>
</file>

<file path=xl/sharedStrings.xml><?xml version="1.0" encoding="utf-8"?>
<sst xmlns="http://schemas.openxmlformats.org/spreadsheetml/2006/main" count="153" uniqueCount="145">
  <si>
    <t>Утверждено решением о бюджете</t>
  </si>
  <si>
    <t>Изменения</t>
  </si>
  <si>
    <t>С учетом изменений</t>
  </si>
  <si>
    <t>Дефицит (-), профицит (+)</t>
  </si>
  <si>
    <t>Параметры бюджета:</t>
  </si>
  <si>
    <t>№ п/п</t>
  </si>
  <si>
    <t>Примечание (обоснование)</t>
  </si>
  <si>
    <t>КБК</t>
  </si>
  <si>
    <t>(руб.)</t>
  </si>
  <si>
    <t>Всего по расходам:</t>
  </si>
  <si>
    <t>Доходы</t>
  </si>
  <si>
    <t>Расходы</t>
  </si>
  <si>
    <t>Финансовое управление</t>
  </si>
  <si>
    <t>РАСХОДЫ:</t>
  </si>
  <si>
    <t>2023 год</t>
  </si>
  <si>
    <t>2024 год</t>
  </si>
  <si>
    <t>Итого по 954:</t>
  </si>
  <si>
    <t xml:space="preserve">Наименование ГАДБ/ ГРБС </t>
  </si>
  <si>
    <t>Приложение к пояснительной записке 
к проекту решения городской Думы городского округа Кинешма  
«О внесении изменений в решение городской Думы городского округа Кинешма 
от 19.12.2022 № 53/260 «О бюджете городского округа Кинешма на 2023 год и плановый период 2024 и 2025 годов»
 «О бюджете городского округа Кинешма на 2022 год и плановый период 2023 и 2024 годов»</t>
  </si>
  <si>
    <t>2025 год</t>
  </si>
  <si>
    <t>Итого по 961:</t>
  </si>
  <si>
    <t>Итого по 958:</t>
  </si>
  <si>
    <t>КИЗО</t>
  </si>
  <si>
    <t>Итого по 965:</t>
  </si>
  <si>
    <t>0113.5020110230.200</t>
  </si>
  <si>
    <t>Бюджетные ассигнования для исполнения соглашений о признании и погашении задолженности за ком.услуги и кап.взносы за муниципальные помещения</t>
  </si>
  <si>
    <t>Перераспределение бюджетных  ассигнований в целях исполнения судебных актов и оплаты исполнительного документа</t>
  </si>
  <si>
    <t xml:space="preserve">Перераспределение бюджетных ассигнований для финансового обеспечения расходов, предусмотренных к распределению на реализацию муниципальных программ </t>
  </si>
  <si>
    <t>Управление образования</t>
  </si>
  <si>
    <t>Комитет по культуре и туризму</t>
  </si>
  <si>
    <t>Комитет по ФК и спорту</t>
  </si>
  <si>
    <t>ДОХОДЫ:</t>
  </si>
  <si>
    <t>Уточнение субвенции по предоставлению бесплатного горячего питания обучающимся из числа детей, чьи родители являются участниками СВО</t>
  </si>
  <si>
    <t>Субсидия на выполнение комплекса мероприятий, обеспечивающих предотвращение затопления территории</t>
  </si>
  <si>
    <t>Уточнение объема поступлений по земельному налогу в связи с изменением кадастровой стоимости</t>
  </si>
  <si>
    <t>Итого по доходам:</t>
  </si>
  <si>
    <t>Субсидия на проектирование, строительство, кап.ремонт и содержание автомобильных дорог</t>
  </si>
  <si>
    <t>Субсидия на обеспечение мероприятий по модернизации систем коммунальной инфраструктуры за счет средств, поступивших от ППК "Фонд развития территорий"</t>
  </si>
  <si>
    <t>Субсидия на обеспечение мероприятий по модернизации систем коммунальной инфраструктуры за счет средств областного бюджета</t>
  </si>
  <si>
    <t>Перераспределение бюджетных ассигнований по резервному фонду</t>
  </si>
  <si>
    <t>Субсидия на выполнение комплекса мероприятий, обеспечивающих предотвращение затопления территории (МКД ул. Желябова, 74) Областные с учетом софинансирования</t>
  </si>
  <si>
    <t>Перераспределение бюджетные ассигнования на обеспечение деятельности учреждения</t>
  </si>
  <si>
    <t xml:space="preserve">Перераспределение бюджетных ассигнований в связи с уточнением уровня софинансирования местного бюджета по объекту "Ликвидация (рекультивация) несанкционированной свалки </t>
  </si>
  <si>
    <t>Бюджетные ассигнования на оплату услуг по размещению растительных отходов, вывезенных с мест накопления</t>
  </si>
  <si>
    <t>Бюджетные ассигнования на своевременное завершение мероприятий по переселению граждан из аварийного жилищного фонда в рамках мероприятия «Переселение граждан из аварийного жилищного фонда</t>
  </si>
  <si>
    <t>Перераспределение бюджетных ассигнований на оплату по замене врезных замков в жилых помещениях, относящихся к СЖФ за счет планируемой экономии по кап.взносам</t>
  </si>
  <si>
    <t>Закрытие бюджетных ассигнований по субсидии на возмещение затрат в связи с выполнением работ по установке игровых элементов для детских площадок (отсутствие заявок)</t>
  </si>
  <si>
    <t>Администрация</t>
  </si>
  <si>
    <t>Уточнение субвенции по предоставлению бесплатного горячего питания обучающимся из числа детей, чьи родители являются участниками СВО. Областные</t>
  </si>
  <si>
    <t>Перераспределение бюджетных ассигнований по модернизации АПС и СОУЭ со школы № 2 на детский сад № 50</t>
  </si>
  <si>
    <t>Итого по образованию:</t>
  </si>
  <si>
    <t>Перераспределение бюджетных ассигнований на устройство ограждения вокруг ФОКОТа за счет экономии по электроэнергии</t>
  </si>
  <si>
    <t xml:space="preserve">Корректировка условно утвержденных расходов </t>
  </si>
  <si>
    <t>Софинансирование к областным средствам на обеспечение мероприятий по модернизации систем коммунальной инфраструктуры за счет средств областного бюджета</t>
  </si>
  <si>
    <t>Бюджетные ассигнования на             присмотр и уход за детьми, в части питания детей образовательного учреждения (компенсация затрат в связи с уменьшением родительской платы)</t>
  </si>
  <si>
    <t>0409.46201S0510.600</t>
  </si>
  <si>
    <t>Уточнение субсидии на реализацию проектов развития территорий, основанных на  местных инициативах</t>
  </si>
  <si>
    <t>Субвенция на предоставление жилых помещений детям-сиротам</t>
  </si>
  <si>
    <t>Уточнение субвенции по выплате компенсации части родительской платы дошкольного образования</t>
  </si>
  <si>
    <t>Дотация на поддержку мер по обеспечению сбалансированности бюджета</t>
  </si>
  <si>
    <t>Софинансирование к областным средствам на проектирование, строительство, кап.ремонт и содержание автомобильных дорог</t>
  </si>
  <si>
    <t>Перераспределение бюджетных ассигнований по реестру наказов депутатам городской думы, в связи с приведением в соответствии бюджета с реестром (в т.ч. уточнение КБК)</t>
  </si>
  <si>
    <t>Перераспределение бюджетных ассигнований по смете учреждения (уточнение КБК) на оплату судебного приказа за невыполненные обязательства по договору с ПАО "Ростелеком"</t>
  </si>
  <si>
    <t>Уточнение субсидии на реализацию проектов развития территорий, основанных на  местных инициативах (областные) и с учетом софинансирования</t>
  </si>
  <si>
    <t>Дополнительные бюджетные ассигнования на разработку проектной документации по ремонту ул. Юрьевецкая</t>
  </si>
  <si>
    <t>Субвенция на предоставление жилых помещений детям-сиротам. Областные</t>
  </si>
  <si>
    <t>Перераспределение бюджетных ассигнований по смете администрации на оплату отдельных расходов за счет экономии по командировочным расходам (уточнение КВР)</t>
  </si>
  <si>
    <t xml:space="preserve">Уточнение субвенции по выплате компенсации части родительской платы дошкольного образования. Областные </t>
  </si>
  <si>
    <t>Закрытие бюджетных ассигнований в связи с экономией средств при проведении Дня города</t>
  </si>
  <si>
    <t>0104.5410100360.200</t>
  </si>
  <si>
    <t>0104.5410100360.100</t>
  </si>
  <si>
    <t>0113.7490060050.800</t>
  </si>
  <si>
    <t>0501.4510110550.200</t>
  </si>
  <si>
    <t>0501.4510120100.200</t>
  </si>
  <si>
    <t>0701.4170210290.600</t>
  </si>
  <si>
    <t>0702.4170210290.600</t>
  </si>
  <si>
    <t>0701.4110100050.600</t>
  </si>
  <si>
    <t>0801.4220100500.200</t>
  </si>
  <si>
    <t>1103.432Р550812.600</t>
  </si>
  <si>
    <t>1102.4310310030.600</t>
  </si>
  <si>
    <t>1102.4310600020.600</t>
  </si>
  <si>
    <t>0703.4140100020.600</t>
  </si>
  <si>
    <t>0703.4140100070.600</t>
  </si>
  <si>
    <t>0703.4140111950.600</t>
  </si>
  <si>
    <t>0703.4170210030.600</t>
  </si>
  <si>
    <t>1102.4320100020.600</t>
  </si>
  <si>
    <t>1102.4320100620.600</t>
  </si>
  <si>
    <t>1102.4320110960.600</t>
  </si>
  <si>
    <t>1102.4320111950.600</t>
  </si>
  <si>
    <t>1103.4320200020.600</t>
  </si>
  <si>
    <t>1103.4320200620.600</t>
  </si>
  <si>
    <t>1103.4320211950.600</t>
  </si>
  <si>
    <t>1103.4320212020.600</t>
  </si>
  <si>
    <t>Бюджетные ассигнования в целях софинансирования для предоставления субсидии из областного бюджета на поддержку спортивной подготовки спортивной школе им. Клюгина</t>
  </si>
  <si>
    <t>Перераспределение бюджетных ассигнований в связи с внедрением с 01.09.2023 дополнительных образовательных программ спортподготовки в спортшколах (уточнение КБК), а также перераспределение бюджетных ассигнований по "Звездный" на ком.услуги (теплоэнергия), приобретение пулек для секции биатлона за счет экономии по ФОТ</t>
  </si>
  <si>
    <t>0409.4620110010.600</t>
  </si>
  <si>
    <t>0503.5110110010.600</t>
  </si>
  <si>
    <t>0503.561F2S510Б.600</t>
  </si>
  <si>
    <t>0503.561F2S510В.600</t>
  </si>
  <si>
    <t>0503.561F2S510Ж.600</t>
  </si>
  <si>
    <t>0503.561F2S510И.600</t>
  </si>
  <si>
    <t>0503.561F2S510К.600</t>
  </si>
  <si>
    <t>0503.561F2S510Л.600</t>
  </si>
  <si>
    <t>0503.561F2S510М.600</t>
  </si>
  <si>
    <t>0503.561F2S510Н.600</t>
  </si>
  <si>
    <t>0503.561F2S510П.600</t>
  </si>
  <si>
    <t>0503.561F2S510С.600</t>
  </si>
  <si>
    <t>0503.561F2S510У.600</t>
  </si>
  <si>
    <t>0503.561F2S510Ф.600</t>
  </si>
  <si>
    <t>0503.561F2S510Ц.600</t>
  </si>
  <si>
    <t>0503.561F2S510Ч.600</t>
  </si>
  <si>
    <t>0503.561F2S510Ш.600</t>
  </si>
  <si>
    <t>0503.561F2S510Э.600</t>
  </si>
  <si>
    <t>0503.561F2S510Ю.600</t>
  </si>
  <si>
    <t>0113.5410300420.100</t>
  </si>
  <si>
    <t>0503.4530110010.200</t>
  </si>
  <si>
    <t>0503.4530110010.400</t>
  </si>
  <si>
    <t>0603.550G152420.400</t>
  </si>
  <si>
    <t>0113.5410300420.200</t>
  </si>
  <si>
    <t>0111.7210010290.800</t>
  </si>
  <si>
    <t>0113.7790000010.600</t>
  </si>
  <si>
    <t>0113.8090060150.600</t>
  </si>
  <si>
    <t>0501.7490060050.800</t>
  </si>
  <si>
    <t>0503.5110160020.600</t>
  </si>
  <si>
    <t>0409.4620111660.600</t>
  </si>
  <si>
    <t>0501.74900S1030.200</t>
  </si>
  <si>
    <t>0501.455F36748S.400</t>
  </si>
  <si>
    <t>1004.45101R0820.400</t>
  </si>
  <si>
    <t>0702.4170489700.600</t>
  </si>
  <si>
    <t>1004.4170480110.200</t>
  </si>
  <si>
    <t>1004.4170480110.300</t>
  </si>
  <si>
    <t>1 06 06032 04 0000 110</t>
  </si>
  <si>
    <t>УФНС по Ивановской области</t>
  </si>
  <si>
    <t>Итого по ГАДБ 954:</t>
  </si>
  <si>
    <t>Итого по ГАДБ 182:</t>
  </si>
  <si>
    <t>2 02 29999 04 0000 150</t>
  </si>
  <si>
    <t>2 02 15002 04 0000 150</t>
  </si>
  <si>
    <t>2 02 20300 04 0000 150</t>
  </si>
  <si>
    <t>2 02 20303 04 0000 150</t>
  </si>
  <si>
    <t>2 02 20041 04 0000 150</t>
  </si>
  <si>
    <t>2 02 30024 04 0000 150</t>
  </si>
  <si>
    <t>2 02 35082 04 0000 150</t>
  </si>
  <si>
    <t>0502.45301S9605.400</t>
  </si>
  <si>
    <t>0502.45301S9505.400</t>
  </si>
  <si>
    <t xml:space="preserve">Бюджетные ассигнования на  оплату постановления по делу об административном нарушении за неисполнение требований решения суда (по выполнению ремонта участков автомобильных дорог, пешеходного тротуара) и судебных расходов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</si>
</sst>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10" x14ac:knownFonts="1">
    <font>
      <sz val="11"/>
      <color theme="1"/>
      <name val="Calibri"/>
      <family val="2"/>
      <scheme val="minor"/>
    </font>
    <font>
      <sz val="10"/>
      <color rgb="FF000000"/>
      <name val="Arial Cyr"/>
    </font>
    <font>
      <b/>
      <sz val="10"/>
      <color rgb="FF000000"/>
      <name val="Arial Cy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" fillId="0" borderId="2">
      <alignment horizontal="left" vertical="top" wrapText="1"/>
    </xf>
    <xf numFmtId="1" fontId="1" fillId="0" borderId="2">
      <alignment horizontal="center" vertical="top" shrinkToFit="1"/>
    </xf>
    <xf numFmtId="0" fontId="2" fillId="0" borderId="2">
      <alignment vertical="top" wrapText="1"/>
    </xf>
    <xf numFmtId="1" fontId="7" fillId="0" borderId="3">
      <alignment horizontal="center" vertical="top" shrinkToFit="1"/>
    </xf>
    <xf numFmtId="4" fontId="8" fillId="2" borderId="2">
      <alignment horizontal="right" shrinkToFit="1"/>
    </xf>
  </cellStyleXfs>
  <cellXfs count="46">
    <xf numFmtId="0" fontId="0" fillId="0" borderId="0" xfId="0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/>
    <xf numFmtId="4" fontId="6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/>
    </xf>
    <xf numFmtId="4" fontId="4" fillId="0" borderId="0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3" fillId="0" borderId="0" xfId="0" applyFont="1" applyFill="1" applyBorder="1"/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/>
    <xf numFmtId="164" fontId="3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vertical="top" wrapText="1"/>
      <protection locked="0"/>
    </xf>
    <xf numFmtId="0" fontId="5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4" fontId="4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1" fontId="9" fillId="0" borderId="1" xfId="4" applyNumberFormat="1" applyFont="1" applyBorder="1" applyAlignment="1" applyProtection="1">
      <alignment horizontal="center" vertical="center"/>
    </xf>
    <xf numFmtId="4" fontId="9" fillId="0" borderId="1" xfId="5" applyNumberFormat="1" applyFont="1" applyFill="1" applyBorder="1" applyAlignment="1" applyProtection="1">
      <alignment horizontal="right" vertical="center" shrinkToFit="1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0" fontId="4" fillId="0" borderId="1" xfId="0" applyFont="1" applyFill="1" applyBorder="1" applyAlignment="1">
      <alignment horizontal="left" vertical="center" wrapText="1"/>
    </xf>
  </cellXfs>
  <cellStyles count="6">
    <cellStyle name="xl23" xfId="2"/>
    <cellStyle name="xl29" xfId="4"/>
    <cellStyle name="xl32" xfId="3"/>
    <cellStyle name="xl36" xfId="5"/>
    <cellStyle name="xl44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8"/>
  <sheetViews>
    <sheetView tabSelected="1" view="pageBreakPreview" zoomScale="110" zoomScaleNormal="100" zoomScaleSheetLayoutView="110" workbookViewId="0">
      <selection activeCell="G10" sqref="G10"/>
    </sheetView>
  </sheetViews>
  <sheetFormatPr defaultRowHeight="15.75" x14ac:dyDescent="0.25"/>
  <cols>
    <col min="1" max="1" width="6.42578125" style="14" customWidth="1"/>
    <col min="2" max="2" width="15.28515625" style="16" customWidth="1"/>
    <col min="3" max="3" width="24.42578125" style="17" customWidth="1"/>
    <col min="4" max="4" width="17.7109375" style="14" customWidth="1"/>
    <col min="5" max="5" width="17.28515625" style="14" customWidth="1"/>
    <col min="6" max="6" width="16.42578125" style="14" customWidth="1"/>
    <col min="7" max="7" width="38.85546875" style="14" customWidth="1"/>
    <col min="8" max="8" width="9.140625" style="14"/>
    <col min="9" max="9" width="12" style="14" bestFit="1" customWidth="1"/>
    <col min="10" max="10" width="11.28515625" style="14" bestFit="1" customWidth="1"/>
    <col min="11" max="16384" width="9.140625" style="14"/>
  </cols>
  <sheetData>
    <row r="1" spans="1:7" ht="107.25" customHeight="1" x14ac:dyDescent="0.25">
      <c r="A1" s="35" t="s">
        <v>18</v>
      </c>
      <c r="B1" s="35"/>
      <c r="C1" s="35"/>
      <c r="D1" s="35"/>
      <c r="E1" s="35"/>
      <c r="F1" s="35"/>
      <c r="G1" s="35"/>
    </row>
    <row r="2" spans="1:7" ht="35.25" customHeight="1" x14ac:dyDescent="0.25">
      <c r="A2" s="36" t="s">
        <v>8</v>
      </c>
      <c r="B2" s="36"/>
      <c r="C2" s="36"/>
      <c r="D2" s="36"/>
      <c r="E2" s="36"/>
      <c r="F2" s="36"/>
      <c r="G2" s="36"/>
    </row>
    <row r="3" spans="1:7" s="15" customFormat="1" ht="31.5" x14ac:dyDescent="0.25">
      <c r="A3" s="2" t="s">
        <v>5</v>
      </c>
      <c r="B3" s="3" t="s">
        <v>17</v>
      </c>
      <c r="C3" s="18" t="s">
        <v>7</v>
      </c>
      <c r="D3" s="1" t="s">
        <v>14</v>
      </c>
      <c r="E3" s="1" t="s">
        <v>15</v>
      </c>
      <c r="F3" s="2" t="s">
        <v>19</v>
      </c>
      <c r="G3" s="2" t="s">
        <v>6</v>
      </c>
    </row>
    <row r="4" spans="1:7" s="15" customFormat="1" x14ac:dyDescent="0.25">
      <c r="A4" s="34" t="s">
        <v>31</v>
      </c>
      <c r="B4" s="34"/>
      <c r="C4" s="34"/>
      <c r="D4" s="34"/>
      <c r="E4" s="34"/>
      <c r="F4" s="34"/>
      <c r="G4" s="34"/>
    </row>
    <row r="5" spans="1:7" s="15" customFormat="1" ht="47.25" x14ac:dyDescent="0.25">
      <c r="A5" s="30">
        <v>1</v>
      </c>
      <c r="B5" s="37" t="s">
        <v>132</v>
      </c>
      <c r="C5" s="25" t="s">
        <v>131</v>
      </c>
      <c r="D5" s="8">
        <v>-10660640</v>
      </c>
      <c r="E5" s="1"/>
      <c r="F5" s="2"/>
      <c r="G5" s="38" t="s">
        <v>34</v>
      </c>
    </row>
    <row r="6" spans="1:7" s="26" customFormat="1" ht="27.75" customHeight="1" x14ac:dyDescent="0.25">
      <c r="A6" s="34" t="s">
        <v>134</v>
      </c>
      <c r="B6" s="34"/>
      <c r="C6" s="34"/>
      <c r="D6" s="4">
        <f>SUM(D5:D5)</f>
        <v>-10660640</v>
      </c>
      <c r="E6" s="4">
        <f>SUM(E5:E5)</f>
        <v>0</v>
      </c>
      <c r="F6" s="4">
        <f>SUM(F5:F5)</f>
        <v>0</v>
      </c>
      <c r="G6" s="30"/>
    </row>
    <row r="7" spans="1:7" s="15" customFormat="1" ht="63" x14ac:dyDescent="0.25">
      <c r="A7" s="34">
        <v>2</v>
      </c>
      <c r="B7" s="39" t="s">
        <v>12</v>
      </c>
      <c r="C7" s="25" t="s">
        <v>135</v>
      </c>
      <c r="D7" s="8">
        <v>-1897028.9</v>
      </c>
      <c r="E7" s="1"/>
      <c r="F7" s="2"/>
      <c r="G7" s="38" t="s">
        <v>56</v>
      </c>
    </row>
    <row r="8" spans="1:7" s="15" customFormat="1" ht="31.5" x14ac:dyDescent="0.25">
      <c r="A8" s="34"/>
      <c r="B8" s="39"/>
      <c r="C8" s="25" t="s">
        <v>141</v>
      </c>
      <c r="D8" s="8">
        <v>492294.65</v>
      </c>
      <c r="E8" s="1"/>
      <c r="F8" s="2"/>
      <c r="G8" s="38" t="s">
        <v>57</v>
      </c>
    </row>
    <row r="9" spans="1:7" s="15" customFormat="1" ht="47.25" x14ac:dyDescent="0.25">
      <c r="A9" s="34"/>
      <c r="B9" s="39"/>
      <c r="C9" s="25" t="s">
        <v>140</v>
      </c>
      <c r="D9" s="8">
        <v>-1607115.17</v>
      </c>
      <c r="E9" s="1"/>
      <c r="F9" s="2"/>
      <c r="G9" s="38" t="s">
        <v>58</v>
      </c>
    </row>
    <row r="10" spans="1:7" s="15" customFormat="1" ht="78.75" x14ac:dyDescent="0.25">
      <c r="A10" s="34"/>
      <c r="B10" s="39"/>
      <c r="C10" s="25" t="s">
        <v>140</v>
      </c>
      <c r="D10" s="8">
        <v>-3344457.6</v>
      </c>
      <c r="E10" s="1"/>
      <c r="F10" s="2"/>
      <c r="G10" s="38" t="s">
        <v>32</v>
      </c>
    </row>
    <row r="11" spans="1:7" s="15" customFormat="1" ht="63" x14ac:dyDescent="0.25">
      <c r="A11" s="34"/>
      <c r="B11" s="39"/>
      <c r="C11" s="25" t="s">
        <v>135</v>
      </c>
      <c r="D11" s="8">
        <v>3437468.68</v>
      </c>
      <c r="E11" s="1"/>
      <c r="F11" s="2"/>
      <c r="G11" s="38" t="s">
        <v>33</v>
      </c>
    </row>
    <row r="12" spans="1:7" s="15" customFormat="1" ht="47.25" x14ac:dyDescent="0.25">
      <c r="A12" s="34"/>
      <c r="B12" s="39"/>
      <c r="C12" s="25" t="s">
        <v>136</v>
      </c>
      <c r="D12" s="8">
        <v>10660640</v>
      </c>
      <c r="E12" s="1"/>
      <c r="F12" s="2"/>
      <c r="G12" s="38" t="s">
        <v>59</v>
      </c>
    </row>
    <row r="13" spans="1:7" s="15" customFormat="1" ht="94.5" x14ac:dyDescent="0.25">
      <c r="A13" s="34"/>
      <c r="B13" s="39"/>
      <c r="C13" s="25" t="s">
        <v>137</v>
      </c>
      <c r="D13" s="8"/>
      <c r="E13" s="5">
        <v>298925000</v>
      </c>
      <c r="F13" s="3"/>
      <c r="G13" s="38" t="s">
        <v>37</v>
      </c>
    </row>
    <row r="14" spans="1:7" s="15" customFormat="1" ht="78.75" x14ac:dyDescent="0.25">
      <c r="A14" s="34"/>
      <c r="B14" s="39"/>
      <c r="C14" s="25" t="s">
        <v>138</v>
      </c>
      <c r="D14" s="8"/>
      <c r="E14" s="5">
        <v>102839000</v>
      </c>
      <c r="F14" s="3"/>
      <c r="G14" s="38" t="s">
        <v>38</v>
      </c>
    </row>
    <row r="15" spans="1:7" s="15" customFormat="1" ht="59.25" customHeight="1" x14ac:dyDescent="0.25">
      <c r="A15" s="34"/>
      <c r="B15" s="39"/>
      <c r="C15" s="18" t="s">
        <v>139</v>
      </c>
      <c r="D15" s="1"/>
      <c r="E15" s="5">
        <v>100405699.2</v>
      </c>
      <c r="F15" s="3">
        <v>100405699.2</v>
      </c>
      <c r="G15" s="27" t="s">
        <v>36</v>
      </c>
    </row>
    <row r="16" spans="1:7" s="26" customFormat="1" ht="27.75" customHeight="1" x14ac:dyDescent="0.25">
      <c r="A16" s="34" t="s">
        <v>133</v>
      </c>
      <c r="B16" s="34"/>
      <c r="C16" s="34"/>
      <c r="D16" s="4">
        <f>SUM(D7:D15)</f>
        <v>7741801.6600000001</v>
      </c>
      <c r="E16" s="4">
        <f t="shared" ref="E16:F16" si="0">SUM(E7:E15)</f>
        <v>502169699.19999999</v>
      </c>
      <c r="F16" s="4">
        <f t="shared" si="0"/>
        <v>100405699.2</v>
      </c>
      <c r="G16" s="30"/>
    </row>
    <row r="17" spans="1:7" s="26" customFormat="1" ht="27.75" customHeight="1" x14ac:dyDescent="0.25">
      <c r="A17" s="34" t="s">
        <v>35</v>
      </c>
      <c r="B17" s="34"/>
      <c r="C17" s="34"/>
      <c r="D17" s="4">
        <f>D16+D6</f>
        <v>-2918838.34</v>
      </c>
      <c r="E17" s="4">
        <f t="shared" ref="E17:F17" si="1">E16+E6</f>
        <v>502169699.19999999</v>
      </c>
      <c r="F17" s="4">
        <f t="shared" si="1"/>
        <v>100405699.2</v>
      </c>
      <c r="G17" s="30"/>
    </row>
    <row r="18" spans="1:7" s="9" customFormat="1" ht="26.25" customHeight="1" x14ac:dyDescent="0.25">
      <c r="A18" s="32" t="s">
        <v>13</v>
      </c>
      <c r="B18" s="32"/>
      <c r="C18" s="32"/>
      <c r="D18" s="32"/>
      <c r="E18" s="32"/>
      <c r="F18" s="32"/>
      <c r="G18" s="32"/>
    </row>
    <row r="19" spans="1:7" s="9" customFormat="1" ht="102" customHeight="1" x14ac:dyDescent="0.25">
      <c r="A19" s="32">
        <v>1</v>
      </c>
      <c r="B19" s="34" t="s">
        <v>12</v>
      </c>
      <c r="C19" s="5" t="s">
        <v>125</v>
      </c>
      <c r="D19" s="8">
        <f>3437468.68+180919.41</f>
        <v>3618388.0900000003</v>
      </c>
      <c r="E19" s="5"/>
      <c r="F19" s="3"/>
      <c r="G19" s="38" t="s">
        <v>40</v>
      </c>
    </row>
    <row r="20" spans="1:7" s="9" customFormat="1" ht="102" customHeight="1" x14ac:dyDescent="0.25">
      <c r="A20" s="32"/>
      <c r="B20" s="34"/>
      <c r="C20" s="5" t="s">
        <v>143</v>
      </c>
      <c r="D20" s="5"/>
      <c r="E20" s="5">
        <v>298925000</v>
      </c>
      <c r="F20" s="3"/>
      <c r="G20" s="38" t="s">
        <v>37</v>
      </c>
    </row>
    <row r="21" spans="1:7" s="9" customFormat="1" ht="87" customHeight="1" x14ac:dyDescent="0.25">
      <c r="A21" s="32"/>
      <c r="B21" s="34"/>
      <c r="C21" s="40" t="s">
        <v>142</v>
      </c>
      <c r="D21" s="5"/>
      <c r="E21" s="5">
        <v>102839000</v>
      </c>
      <c r="F21" s="3"/>
      <c r="G21" s="38" t="s">
        <v>38</v>
      </c>
    </row>
    <row r="22" spans="1:7" s="9" customFormat="1" ht="121.5" customHeight="1" x14ac:dyDescent="0.25">
      <c r="A22" s="32"/>
      <c r="B22" s="34"/>
      <c r="C22" s="40"/>
      <c r="D22" s="5"/>
      <c r="E22" s="5">
        <v>1038777.78</v>
      </c>
      <c r="F22" s="3"/>
      <c r="G22" s="27" t="s">
        <v>53</v>
      </c>
    </row>
    <row r="23" spans="1:7" s="9" customFormat="1" ht="60.75" customHeight="1" x14ac:dyDescent="0.25">
      <c r="A23" s="32"/>
      <c r="B23" s="34"/>
      <c r="C23" s="40" t="s">
        <v>55</v>
      </c>
      <c r="D23" s="5"/>
      <c r="E23" s="5">
        <v>100405699.2</v>
      </c>
      <c r="F23" s="3">
        <v>100405699.2</v>
      </c>
      <c r="G23" s="27" t="s">
        <v>36</v>
      </c>
    </row>
    <row r="24" spans="1:7" s="9" customFormat="1" ht="81.75" customHeight="1" x14ac:dyDescent="0.25">
      <c r="A24" s="32"/>
      <c r="B24" s="34"/>
      <c r="C24" s="40"/>
      <c r="D24" s="5"/>
      <c r="E24" s="5">
        <v>1014200</v>
      </c>
      <c r="F24" s="3">
        <v>1014200</v>
      </c>
      <c r="G24" s="27" t="s">
        <v>60</v>
      </c>
    </row>
    <row r="25" spans="1:7" s="9" customFormat="1" ht="30.75" customHeight="1" x14ac:dyDescent="0.25">
      <c r="A25" s="32"/>
      <c r="B25" s="34"/>
      <c r="C25" s="5" t="s">
        <v>114</v>
      </c>
      <c r="D25" s="8">
        <f>101895+61274.29</f>
        <v>163169.29</v>
      </c>
      <c r="E25" s="5"/>
      <c r="F25" s="3"/>
      <c r="G25" s="41" t="s">
        <v>41</v>
      </c>
    </row>
    <row r="26" spans="1:7" s="9" customFormat="1" ht="28.5" customHeight="1" x14ac:dyDescent="0.25">
      <c r="A26" s="32"/>
      <c r="B26" s="34"/>
      <c r="C26" s="5" t="s">
        <v>120</v>
      </c>
      <c r="D26" s="8">
        <f>-101895-61274.29</f>
        <v>-163169.29</v>
      </c>
      <c r="E26" s="5"/>
      <c r="F26" s="3"/>
      <c r="G26" s="41"/>
    </row>
    <row r="27" spans="1:7" s="9" customFormat="1" ht="28.5" customHeight="1" x14ac:dyDescent="0.25">
      <c r="A27" s="32"/>
      <c r="B27" s="34"/>
      <c r="C27" s="5" t="s">
        <v>115</v>
      </c>
      <c r="D27" s="8">
        <v>517500</v>
      </c>
      <c r="E27" s="5"/>
      <c r="F27" s="3"/>
      <c r="G27" s="41" t="s">
        <v>61</v>
      </c>
    </row>
    <row r="28" spans="1:7" s="9" customFormat="1" ht="28.5" customHeight="1" x14ac:dyDescent="0.25">
      <c r="A28" s="32"/>
      <c r="B28" s="34"/>
      <c r="C28" s="5" t="s">
        <v>116</v>
      </c>
      <c r="D28" s="8">
        <v>-1889159</v>
      </c>
      <c r="E28" s="5"/>
      <c r="F28" s="3"/>
      <c r="G28" s="41"/>
    </row>
    <row r="29" spans="1:7" s="9" customFormat="1" ht="28.5" customHeight="1" x14ac:dyDescent="0.25">
      <c r="A29" s="32"/>
      <c r="B29" s="34"/>
      <c r="C29" s="5" t="s">
        <v>95</v>
      </c>
      <c r="D29" s="8">
        <v>1311659</v>
      </c>
      <c r="E29" s="5"/>
      <c r="F29" s="3"/>
      <c r="G29" s="41"/>
    </row>
    <row r="30" spans="1:7" s="9" customFormat="1" ht="32.25" customHeight="1" x14ac:dyDescent="0.25">
      <c r="A30" s="32"/>
      <c r="B30" s="34"/>
      <c r="C30" s="5" t="s">
        <v>96</v>
      </c>
      <c r="D30" s="8">
        <v>60000</v>
      </c>
      <c r="E30" s="5"/>
      <c r="F30" s="3"/>
      <c r="G30" s="41"/>
    </row>
    <row r="31" spans="1:7" s="9" customFormat="1" ht="58.5" customHeight="1" x14ac:dyDescent="0.25">
      <c r="A31" s="32"/>
      <c r="B31" s="34"/>
      <c r="C31" s="42" t="s">
        <v>71</v>
      </c>
      <c r="D31" s="8">
        <v>29260</v>
      </c>
      <c r="E31" s="5"/>
      <c r="F31" s="3"/>
      <c r="G31" s="41" t="s">
        <v>62</v>
      </c>
    </row>
    <row r="32" spans="1:7" s="9" customFormat="1" ht="58.5" customHeight="1" x14ac:dyDescent="0.25">
      <c r="A32" s="32"/>
      <c r="B32" s="34"/>
      <c r="C32" s="5" t="s">
        <v>118</v>
      </c>
      <c r="D32" s="8">
        <v>-29260</v>
      </c>
      <c r="E32" s="5"/>
      <c r="F32" s="3"/>
      <c r="G32" s="41"/>
    </row>
    <row r="33" spans="1:7" s="9" customFormat="1" ht="58.5" customHeight="1" x14ac:dyDescent="0.25">
      <c r="A33" s="32"/>
      <c r="B33" s="34"/>
      <c r="C33" s="5" t="s">
        <v>117</v>
      </c>
      <c r="D33" s="8">
        <v>-0.08</v>
      </c>
      <c r="E33" s="3">
        <v>0.16</v>
      </c>
      <c r="F33" s="5"/>
      <c r="G33" s="41" t="s">
        <v>42</v>
      </c>
    </row>
    <row r="34" spans="1:7" s="9" customFormat="1" ht="47.25" customHeight="1" x14ac:dyDescent="0.25">
      <c r="A34" s="32"/>
      <c r="B34" s="34"/>
      <c r="C34" s="5" t="s">
        <v>118</v>
      </c>
      <c r="D34" s="8"/>
      <c r="E34" s="3">
        <v>-0.16</v>
      </c>
      <c r="F34" s="5"/>
      <c r="G34" s="41"/>
    </row>
    <row r="35" spans="1:7" s="9" customFormat="1" ht="24.75" customHeight="1" x14ac:dyDescent="0.25">
      <c r="A35" s="32"/>
      <c r="B35" s="34"/>
      <c r="C35" s="42" t="s">
        <v>97</v>
      </c>
      <c r="D35" s="43">
        <v>-108843.46</v>
      </c>
      <c r="E35" s="5"/>
      <c r="F35" s="3"/>
      <c r="G35" s="44" t="s">
        <v>63</v>
      </c>
    </row>
    <row r="36" spans="1:7" s="9" customFormat="1" ht="24.75" customHeight="1" x14ac:dyDescent="0.25">
      <c r="A36" s="32"/>
      <c r="B36" s="34"/>
      <c r="C36" s="42" t="s">
        <v>98</v>
      </c>
      <c r="D36" s="43">
        <v>-104993.93</v>
      </c>
      <c r="E36" s="5"/>
      <c r="F36" s="3"/>
      <c r="G36" s="44"/>
    </row>
    <row r="37" spans="1:7" s="9" customFormat="1" ht="24.75" customHeight="1" x14ac:dyDescent="0.25">
      <c r="A37" s="32"/>
      <c r="B37" s="34"/>
      <c r="C37" s="42" t="s">
        <v>99</v>
      </c>
      <c r="D37" s="43">
        <v>-110209.44</v>
      </c>
      <c r="E37" s="5"/>
      <c r="F37" s="3"/>
      <c r="G37" s="44"/>
    </row>
    <row r="38" spans="1:7" s="9" customFormat="1" ht="24.75" customHeight="1" x14ac:dyDescent="0.25">
      <c r="A38" s="32"/>
      <c r="B38" s="34"/>
      <c r="C38" s="42" t="s">
        <v>100</v>
      </c>
      <c r="D38" s="43">
        <v>-108707.32</v>
      </c>
      <c r="E38" s="5"/>
      <c r="F38" s="3"/>
      <c r="G38" s="44"/>
    </row>
    <row r="39" spans="1:7" s="9" customFormat="1" ht="24.75" customHeight="1" x14ac:dyDescent="0.25">
      <c r="A39" s="32"/>
      <c r="B39" s="34"/>
      <c r="C39" s="42" t="s">
        <v>101</v>
      </c>
      <c r="D39" s="43">
        <v>-182698.82</v>
      </c>
      <c r="E39" s="5"/>
      <c r="F39" s="3"/>
      <c r="G39" s="44"/>
    </row>
    <row r="40" spans="1:7" s="9" customFormat="1" ht="24.75" customHeight="1" x14ac:dyDescent="0.25">
      <c r="A40" s="32"/>
      <c r="B40" s="34"/>
      <c r="C40" s="42" t="s">
        <v>102</v>
      </c>
      <c r="D40" s="43">
        <v>-109371.24</v>
      </c>
      <c r="E40" s="5"/>
      <c r="F40" s="3"/>
      <c r="G40" s="44"/>
    </row>
    <row r="41" spans="1:7" s="9" customFormat="1" ht="24.75" customHeight="1" x14ac:dyDescent="0.25">
      <c r="A41" s="32"/>
      <c r="B41" s="34"/>
      <c r="C41" s="42" t="s">
        <v>103</v>
      </c>
      <c r="D41" s="43">
        <v>-109371.24</v>
      </c>
      <c r="E41" s="5"/>
      <c r="F41" s="3"/>
      <c r="G41" s="44"/>
    </row>
    <row r="42" spans="1:7" s="9" customFormat="1" ht="24.75" customHeight="1" x14ac:dyDescent="0.25">
      <c r="A42" s="32"/>
      <c r="B42" s="34"/>
      <c r="C42" s="42" t="s">
        <v>104</v>
      </c>
      <c r="D42" s="43">
        <v>-58636.39</v>
      </c>
      <c r="E42" s="5"/>
      <c r="F42" s="3"/>
      <c r="G42" s="44"/>
    </row>
    <row r="43" spans="1:7" s="9" customFormat="1" ht="24.75" customHeight="1" x14ac:dyDescent="0.25">
      <c r="A43" s="32"/>
      <c r="B43" s="34"/>
      <c r="C43" s="42" t="s">
        <v>105</v>
      </c>
      <c r="D43" s="43">
        <v>-101889.39</v>
      </c>
      <c r="E43" s="5"/>
      <c r="F43" s="3"/>
      <c r="G43" s="44"/>
    </row>
    <row r="44" spans="1:7" s="9" customFormat="1" ht="24.75" customHeight="1" x14ac:dyDescent="0.25">
      <c r="A44" s="32"/>
      <c r="B44" s="34"/>
      <c r="C44" s="42" t="s">
        <v>106</v>
      </c>
      <c r="D44" s="43">
        <v>-110209.44</v>
      </c>
      <c r="E44" s="5"/>
      <c r="F44" s="3"/>
      <c r="G44" s="44"/>
    </row>
    <row r="45" spans="1:7" s="9" customFormat="1" ht="24.75" customHeight="1" x14ac:dyDescent="0.25">
      <c r="A45" s="32"/>
      <c r="B45" s="34"/>
      <c r="C45" s="42" t="s">
        <v>107</v>
      </c>
      <c r="D45" s="43">
        <v>-210102.82</v>
      </c>
      <c r="E45" s="5"/>
      <c r="F45" s="3"/>
      <c r="G45" s="44"/>
    </row>
    <row r="46" spans="1:7" s="9" customFormat="1" ht="24.75" customHeight="1" x14ac:dyDescent="0.25">
      <c r="A46" s="32"/>
      <c r="B46" s="34"/>
      <c r="C46" s="42" t="s">
        <v>108</v>
      </c>
      <c r="D46" s="43">
        <v>-73919.899999999994</v>
      </c>
      <c r="E46" s="5"/>
      <c r="F46" s="3"/>
      <c r="G46" s="44"/>
    </row>
    <row r="47" spans="1:7" s="9" customFormat="1" ht="24.75" customHeight="1" x14ac:dyDescent="0.25">
      <c r="A47" s="32"/>
      <c r="B47" s="34"/>
      <c r="C47" s="42" t="s">
        <v>109</v>
      </c>
      <c r="D47" s="43">
        <v>-126419.81</v>
      </c>
      <c r="E47" s="5"/>
      <c r="F47" s="3"/>
      <c r="G47" s="44"/>
    </row>
    <row r="48" spans="1:7" s="9" customFormat="1" ht="24.75" customHeight="1" x14ac:dyDescent="0.25">
      <c r="A48" s="32"/>
      <c r="B48" s="34"/>
      <c r="C48" s="42" t="s">
        <v>110</v>
      </c>
      <c r="D48" s="43">
        <v>-118990</v>
      </c>
      <c r="E48" s="5"/>
      <c r="F48" s="3"/>
      <c r="G48" s="44"/>
    </row>
    <row r="49" spans="1:7" s="9" customFormat="1" ht="24.75" customHeight="1" x14ac:dyDescent="0.25">
      <c r="A49" s="32"/>
      <c r="B49" s="34"/>
      <c r="C49" s="42" t="s">
        <v>111</v>
      </c>
      <c r="D49" s="43">
        <v>-204668.13</v>
      </c>
      <c r="E49" s="5"/>
      <c r="F49" s="3"/>
      <c r="G49" s="44"/>
    </row>
    <row r="50" spans="1:7" s="9" customFormat="1" ht="24.75" customHeight="1" x14ac:dyDescent="0.25">
      <c r="A50" s="32"/>
      <c r="B50" s="34"/>
      <c r="C50" s="42" t="s">
        <v>112</v>
      </c>
      <c r="D50" s="43">
        <v>-200479.4</v>
      </c>
      <c r="E50" s="5"/>
      <c r="F50" s="3"/>
      <c r="G50" s="44"/>
    </row>
    <row r="51" spans="1:7" s="9" customFormat="1" ht="24.75" customHeight="1" x14ac:dyDescent="0.25">
      <c r="A51" s="32"/>
      <c r="B51" s="34"/>
      <c r="C51" s="42" t="s">
        <v>113</v>
      </c>
      <c r="D51" s="43">
        <v>-207534.66</v>
      </c>
      <c r="E51" s="5"/>
      <c r="F51" s="3"/>
      <c r="G51" s="44"/>
    </row>
    <row r="52" spans="1:7" s="9" customFormat="1" ht="69.75" customHeight="1" x14ac:dyDescent="0.25">
      <c r="A52" s="32"/>
      <c r="B52" s="34"/>
      <c r="C52" s="5" t="s">
        <v>123</v>
      </c>
      <c r="D52" s="8">
        <v>937850</v>
      </c>
      <c r="E52" s="5"/>
      <c r="F52" s="3"/>
      <c r="G52" s="24" t="s">
        <v>43</v>
      </c>
    </row>
    <row r="53" spans="1:7" s="9" customFormat="1" ht="78.75" customHeight="1" x14ac:dyDescent="0.25">
      <c r="A53" s="32"/>
      <c r="B53" s="34"/>
      <c r="C53" s="5" t="s">
        <v>124</v>
      </c>
      <c r="D53" s="8">
        <v>360000</v>
      </c>
      <c r="E53" s="5"/>
      <c r="F53" s="3"/>
      <c r="G53" s="24" t="s">
        <v>64</v>
      </c>
    </row>
    <row r="54" spans="1:7" s="9" customFormat="1" ht="47.25" customHeight="1" x14ac:dyDescent="0.25">
      <c r="A54" s="32"/>
      <c r="B54" s="34"/>
      <c r="C54" s="5" t="s">
        <v>119</v>
      </c>
      <c r="D54" s="8">
        <v>-500000</v>
      </c>
      <c r="E54" s="5"/>
      <c r="F54" s="3"/>
      <c r="G54" s="24" t="s">
        <v>39</v>
      </c>
    </row>
    <row r="55" spans="1:7" s="9" customFormat="1" ht="72.75" customHeight="1" x14ac:dyDescent="0.25">
      <c r="A55" s="32"/>
      <c r="B55" s="34"/>
      <c r="C55" s="5" t="s">
        <v>122</v>
      </c>
      <c r="D55" s="8">
        <f>-60000-8000-50000-130000</f>
        <v>-248000</v>
      </c>
      <c r="E55" s="5"/>
      <c r="F55" s="3"/>
      <c r="G55" s="24" t="s">
        <v>26</v>
      </c>
    </row>
    <row r="56" spans="1:7" s="9" customFormat="1" ht="111" customHeight="1" x14ac:dyDescent="0.25">
      <c r="A56" s="32"/>
      <c r="B56" s="34"/>
      <c r="C56" s="18" t="s">
        <v>121</v>
      </c>
      <c r="D56" s="8">
        <f>-1992027.55-180919.41+0.08+350016.49-188850.12</f>
        <v>-2011780.5099999998</v>
      </c>
      <c r="E56" s="5"/>
      <c r="F56" s="3"/>
      <c r="G56" s="13" t="s">
        <v>27</v>
      </c>
    </row>
    <row r="57" spans="1:7" s="12" customFormat="1" ht="15.75" customHeight="1" x14ac:dyDescent="0.25">
      <c r="A57" s="32" t="s">
        <v>16</v>
      </c>
      <c r="B57" s="32"/>
      <c r="C57" s="32"/>
      <c r="D57" s="7">
        <f>SUM(D19:D56)</f>
        <v>-90587.889999999665</v>
      </c>
      <c r="E57" s="7">
        <f>SUM(E19:E56)</f>
        <v>504222676.97999996</v>
      </c>
      <c r="F57" s="7">
        <f>SUM(F19:F56)</f>
        <v>101419899.2</v>
      </c>
      <c r="G57" s="13"/>
    </row>
    <row r="58" spans="1:7" s="12" customFormat="1" ht="60" customHeight="1" x14ac:dyDescent="0.25">
      <c r="A58" s="32"/>
      <c r="B58" s="34" t="s">
        <v>47</v>
      </c>
      <c r="C58" s="5" t="s">
        <v>127</v>
      </c>
      <c r="D58" s="8">
        <v>492294.65</v>
      </c>
      <c r="E58" s="4"/>
      <c r="F58" s="7"/>
      <c r="G58" s="38" t="s">
        <v>65</v>
      </c>
    </row>
    <row r="59" spans="1:7" s="12" customFormat="1" ht="138" customHeight="1" x14ac:dyDescent="0.25">
      <c r="A59" s="32"/>
      <c r="B59" s="34"/>
      <c r="C59" s="5" t="s">
        <v>126</v>
      </c>
      <c r="D59" s="8">
        <v>1632027.55</v>
      </c>
      <c r="E59" s="4"/>
      <c r="F59" s="7"/>
      <c r="G59" s="24" t="s">
        <v>44</v>
      </c>
    </row>
    <row r="60" spans="1:7" s="12" customFormat="1" ht="137.25" customHeight="1" x14ac:dyDescent="0.25">
      <c r="A60" s="32"/>
      <c r="B60" s="34"/>
      <c r="C60" s="5" t="s">
        <v>71</v>
      </c>
      <c r="D60" s="8">
        <f>60000+8000+50000+130000</f>
        <v>248000</v>
      </c>
      <c r="E60" s="4"/>
      <c r="F60" s="7"/>
      <c r="G60" s="24" t="s">
        <v>144</v>
      </c>
    </row>
    <row r="61" spans="1:7" s="12" customFormat="1" ht="58.5" customHeight="1" x14ac:dyDescent="0.25">
      <c r="A61" s="32"/>
      <c r="B61" s="34"/>
      <c r="C61" s="5" t="s">
        <v>73</v>
      </c>
      <c r="D61" s="8">
        <v>14344</v>
      </c>
      <c r="E61" s="4"/>
      <c r="F61" s="7"/>
      <c r="G61" s="41" t="s">
        <v>45</v>
      </c>
    </row>
    <row r="62" spans="1:7" s="12" customFormat="1" ht="49.5" customHeight="1" x14ac:dyDescent="0.25">
      <c r="A62" s="32"/>
      <c r="B62" s="34"/>
      <c r="C62" s="5" t="s">
        <v>72</v>
      </c>
      <c r="D62" s="8">
        <v>-14344</v>
      </c>
      <c r="E62" s="4"/>
      <c r="F62" s="7"/>
      <c r="G62" s="41"/>
    </row>
    <row r="63" spans="1:7" s="12" customFormat="1" ht="108" customHeight="1" x14ac:dyDescent="0.25">
      <c r="A63" s="32"/>
      <c r="B63" s="34"/>
      <c r="C63" s="5"/>
      <c r="D63" s="8">
        <v>-150000</v>
      </c>
      <c r="E63" s="4"/>
      <c r="F63" s="7"/>
      <c r="G63" s="24" t="s">
        <v>46</v>
      </c>
    </row>
    <row r="64" spans="1:7" s="12" customFormat="1" ht="47.25" customHeight="1" x14ac:dyDescent="0.25">
      <c r="A64" s="32"/>
      <c r="B64" s="34"/>
      <c r="C64" s="29" t="s">
        <v>69</v>
      </c>
      <c r="D64" s="8">
        <v>10800</v>
      </c>
      <c r="E64" s="4"/>
      <c r="F64" s="7"/>
      <c r="G64" s="41" t="s">
        <v>66</v>
      </c>
    </row>
    <row r="65" spans="1:7" s="12" customFormat="1" ht="69" customHeight="1" x14ac:dyDescent="0.25">
      <c r="A65" s="32"/>
      <c r="B65" s="34"/>
      <c r="C65" s="29" t="s">
        <v>70</v>
      </c>
      <c r="D65" s="8">
        <v>-10800</v>
      </c>
      <c r="E65" s="4"/>
      <c r="F65" s="7"/>
      <c r="G65" s="41"/>
    </row>
    <row r="66" spans="1:7" s="12" customFormat="1" ht="23.25" customHeight="1" x14ac:dyDescent="0.25">
      <c r="A66" s="32" t="s">
        <v>20</v>
      </c>
      <c r="B66" s="32"/>
      <c r="C66" s="32"/>
      <c r="D66" s="7">
        <f>SUM(D58:D65)</f>
        <v>2222322.2000000002</v>
      </c>
      <c r="E66" s="7">
        <f t="shared" ref="E66:F66" si="2">SUM(E58:E65)</f>
        <v>0</v>
      </c>
      <c r="F66" s="7">
        <f t="shared" si="2"/>
        <v>0</v>
      </c>
      <c r="G66" s="13"/>
    </row>
    <row r="67" spans="1:7" s="12" customFormat="1" ht="99" customHeight="1" x14ac:dyDescent="0.25">
      <c r="A67" s="32">
        <v>4</v>
      </c>
      <c r="B67" s="33" t="s">
        <v>28</v>
      </c>
      <c r="C67" s="5" t="s">
        <v>128</v>
      </c>
      <c r="D67" s="8">
        <v>-3344457.6</v>
      </c>
      <c r="E67" s="7"/>
      <c r="F67" s="7"/>
      <c r="G67" s="38" t="s">
        <v>48</v>
      </c>
    </row>
    <row r="68" spans="1:7" s="12" customFormat="1" ht="38.25" customHeight="1" x14ac:dyDescent="0.25">
      <c r="A68" s="32"/>
      <c r="B68" s="33"/>
      <c r="C68" s="5" t="s">
        <v>129</v>
      </c>
      <c r="D68" s="8">
        <v>-23750.47</v>
      </c>
      <c r="E68" s="7"/>
      <c r="F68" s="7"/>
      <c r="G68" s="44" t="s">
        <v>67</v>
      </c>
    </row>
    <row r="69" spans="1:7" s="12" customFormat="1" ht="39" customHeight="1" x14ac:dyDescent="0.25">
      <c r="A69" s="32"/>
      <c r="B69" s="33"/>
      <c r="C69" s="5" t="s">
        <v>130</v>
      </c>
      <c r="D69" s="8">
        <v>-1583364.7</v>
      </c>
      <c r="E69" s="7"/>
      <c r="F69" s="7"/>
      <c r="G69" s="44"/>
    </row>
    <row r="70" spans="1:7" s="12" customFormat="1" ht="38.25" customHeight="1" x14ac:dyDescent="0.25">
      <c r="A70" s="32"/>
      <c r="B70" s="33"/>
      <c r="C70" s="5" t="s">
        <v>74</v>
      </c>
      <c r="D70" s="8">
        <v>724847</v>
      </c>
      <c r="E70" s="7"/>
      <c r="F70" s="7"/>
      <c r="G70" s="41" t="s">
        <v>49</v>
      </c>
    </row>
    <row r="71" spans="1:7" s="12" customFormat="1" ht="30.75" customHeight="1" x14ac:dyDescent="0.25">
      <c r="A71" s="32"/>
      <c r="B71" s="33"/>
      <c r="C71" s="5" t="s">
        <v>75</v>
      </c>
      <c r="D71" s="8">
        <v>-724847</v>
      </c>
      <c r="E71" s="7"/>
      <c r="F71" s="7"/>
      <c r="G71" s="41"/>
    </row>
    <row r="72" spans="1:7" s="12" customFormat="1" ht="102.75" customHeight="1" x14ac:dyDescent="0.25">
      <c r="A72" s="32"/>
      <c r="B72" s="33"/>
      <c r="C72" s="5" t="s">
        <v>76</v>
      </c>
      <c r="D72" s="8">
        <v>188850.12</v>
      </c>
      <c r="E72" s="7"/>
      <c r="F72" s="7"/>
      <c r="G72" s="24" t="s">
        <v>54</v>
      </c>
    </row>
    <row r="73" spans="1:7" s="12" customFormat="1" ht="20.25" customHeight="1" x14ac:dyDescent="0.25">
      <c r="A73" s="32" t="s">
        <v>50</v>
      </c>
      <c r="B73" s="32"/>
      <c r="C73" s="32"/>
      <c r="D73" s="28">
        <f>SUM(D67:D72)</f>
        <v>-4762722.6500000004</v>
      </c>
      <c r="E73" s="28">
        <f t="shared" ref="E73:F73" si="3">SUM(E67:E71)</f>
        <v>0</v>
      </c>
      <c r="F73" s="28">
        <f t="shared" si="3"/>
        <v>0</v>
      </c>
      <c r="G73" s="23"/>
    </row>
    <row r="74" spans="1:7" s="12" customFormat="1" ht="51" customHeight="1" x14ac:dyDescent="0.25">
      <c r="A74" s="31">
        <v>5</v>
      </c>
      <c r="B74" s="30" t="s">
        <v>29</v>
      </c>
      <c r="C74" s="5" t="s">
        <v>77</v>
      </c>
      <c r="D74" s="8">
        <v>-287850</v>
      </c>
      <c r="E74" s="7"/>
      <c r="F74" s="7"/>
      <c r="G74" s="24" t="s">
        <v>68</v>
      </c>
    </row>
    <row r="75" spans="1:7" s="12" customFormat="1" ht="24.75" customHeight="1" x14ac:dyDescent="0.25">
      <c r="A75" s="32">
        <v>6</v>
      </c>
      <c r="B75" s="34" t="s">
        <v>30</v>
      </c>
      <c r="C75" s="5" t="s">
        <v>81</v>
      </c>
      <c r="D75" s="22">
        <v>-2173882.36</v>
      </c>
      <c r="E75" s="7"/>
      <c r="F75" s="7"/>
      <c r="G75" s="41" t="s">
        <v>94</v>
      </c>
    </row>
    <row r="76" spans="1:7" s="12" customFormat="1" ht="21" customHeight="1" x14ac:dyDescent="0.25">
      <c r="A76" s="32"/>
      <c r="B76" s="34"/>
      <c r="C76" s="5" t="s">
        <v>82</v>
      </c>
      <c r="D76" s="22">
        <v>-572872.62</v>
      </c>
      <c r="E76" s="7"/>
      <c r="F76" s="7"/>
      <c r="G76" s="41"/>
    </row>
    <row r="77" spans="1:7" s="12" customFormat="1" ht="18.75" customHeight="1" x14ac:dyDescent="0.25">
      <c r="A77" s="32"/>
      <c r="B77" s="34"/>
      <c r="C77" s="5" t="s">
        <v>83</v>
      </c>
      <c r="D77" s="22">
        <v>-8626058.4900000002</v>
      </c>
      <c r="E77" s="7"/>
      <c r="F77" s="7"/>
      <c r="G77" s="41"/>
    </row>
    <row r="78" spans="1:7" s="12" customFormat="1" ht="18" customHeight="1" x14ac:dyDescent="0.25">
      <c r="A78" s="32"/>
      <c r="B78" s="34"/>
      <c r="C78" s="5" t="s">
        <v>84</v>
      </c>
      <c r="D78" s="22">
        <v>148794.15</v>
      </c>
      <c r="E78" s="7"/>
      <c r="F78" s="7"/>
      <c r="G78" s="41"/>
    </row>
    <row r="79" spans="1:7" s="12" customFormat="1" ht="19.5" customHeight="1" x14ac:dyDescent="0.25">
      <c r="A79" s="32"/>
      <c r="B79" s="34"/>
      <c r="C79" s="5" t="s">
        <v>85</v>
      </c>
      <c r="D79" s="22">
        <v>-419279.88</v>
      </c>
      <c r="E79" s="7"/>
      <c r="F79" s="7"/>
      <c r="G79" s="41"/>
    </row>
    <row r="80" spans="1:7" s="12" customFormat="1" ht="18.75" customHeight="1" x14ac:dyDescent="0.25">
      <c r="A80" s="32"/>
      <c r="B80" s="34"/>
      <c r="C80" s="5" t="s">
        <v>86</v>
      </c>
      <c r="D80" s="22">
        <v>-73296</v>
      </c>
      <c r="E80" s="7"/>
      <c r="F80" s="7"/>
      <c r="G80" s="41"/>
    </row>
    <row r="81" spans="1:7" s="12" customFormat="1" ht="18" customHeight="1" x14ac:dyDescent="0.25">
      <c r="A81" s="32"/>
      <c r="B81" s="34"/>
      <c r="C81" s="5" t="s">
        <v>87</v>
      </c>
      <c r="D81" s="22">
        <v>-236365.1</v>
      </c>
      <c r="E81" s="7"/>
      <c r="F81" s="7"/>
      <c r="G81" s="41"/>
    </row>
    <row r="82" spans="1:7" s="12" customFormat="1" ht="21" customHeight="1" x14ac:dyDescent="0.25">
      <c r="A82" s="32"/>
      <c r="B82" s="34"/>
      <c r="C82" s="5" t="s">
        <v>88</v>
      </c>
      <c r="D82" s="22">
        <v>-4475011.25</v>
      </c>
      <c r="E82" s="7"/>
      <c r="F82" s="7"/>
      <c r="G82" s="41"/>
    </row>
    <row r="83" spans="1:7" s="12" customFormat="1" ht="21.75" customHeight="1" x14ac:dyDescent="0.25">
      <c r="A83" s="32"/>
      <c r="B83" s="34"/>
      <c r="C83" s="5" t="s">
        <v>89</v>
      </c>
      <c r="D83" s="22">
        <v>2662505.94</v>
      </c>
      <c r="E83" s="7"/>
      <c r="F83" s="7"/>
      <c r="G83" s="41"/>
    </row>
    <row r="84" spans="1:7" s="12" customFormat="1" ht="20.25" customHeight="1" x14ac:dyDescent="0.25">
      <c r="A84" s="32"/>
      <c r="B84" s="34"/>
      <c r="C84" s="5" t="s">
        <v>90</v>
      </c>
      <c r="D84" s="22">
        <v>73296</v>
      </c>
      <c r="E84" s="7"/>
      <c r="F84" s="7"/>
      <c r="G84" s="41"/>
    </row>
    <row r="85" spans="1:7" s="12" customFormat="1" ht="18.75" customHeight="1" x14ac:dyDescent="0.25">
      <c r="A85" s="32"/>
      <c r="B85" s="34"/>
      <c r="C85" s="5" t="s">
        <v>91</v>
      </c>
      <c r="D85" s="22">
        <v>12882931.890000001</v>
      </c>
      <c r="E85" s="7"/>
      <c r="F85" s="7"/>
      <c r="G85" s="41"/>
    </row>
    <row r="86" spans="1:7" s="12" customFormat="1" ht="22.5" customHeight="1" x14ac:dyDescent="0.25">
      <c r="A86" s="32"/>
      <c r="B86" s="34"/>
      <c r="C86" s="5" t="s">
        <v>92</v>
      </c>
      <c r="D86" s="22">
        <v>807548.12</v>
      </c>
      <c r="E86" s="7"/>
      <c r="F86" s="7"/>
      <c r="G86" s="41"/>
    </row>
    <row r="87" spans="1:7" s="12" customFormat="1" ht="35.25" customHeight="1" x14ac:dyDescent="0.25">
      <c r="A87" s="32"/>
      <c r="B87" s="34"/>
      <c r="C87" s="5" t="s">
        <v>79</v>
      </c>
      <c r="D87" s="22">
        <v>356700.42</v>
      </c>
      <c r="E87" s="7"/>
      <c r="F87" s="7"/>
      <c r="G87" s="41" t="s">
        <v>51</v>
      </c>
    </row>
    <row r="88" spans="1:7" s="12" customFormat="1" ht="37.5" customHeight="1" x14ac:dyDescent="0.25">
      <c r="A88" s="32"/>
      <c r="B88" s="34"/>
      <c r="C88" s="5" t="s">
        <v>80</v>
      </c>
      <c r="D88" s="22">
        <v>-356700.42</v>
      </c>
      <c r="E88" s="7"/>
      <c r="F88" s="7"/>
      <c r="G88" s="41"/>
    </row>
    <row r="89" spans="1:7" s="12" customFormat="1" ht="111" customHeight="1" x14ac:dyDescent="0.25">
      <c r="A89" s="32"/>
      <c r="B89" s="34"/>
      <c r="C89" s="5" t="s">
        <v>78</v>
      </c>
      <c r="D89" s="22">
        <v>1689.6</v>
      </c>
      <c r="E89" s="7"/>
      <c r="F89" s="7"/>
      <c r="G89" s="24" t="s">
        <v>93</v>
      </c>
    </row>
    <row r="90" spans="1:7" s="12" customFormat="1" ht="17.25" customHeight="1" x14ac:dyDescent="0.25">
      <c r="A90" s="32" t="s">
        <v>21</v>
      </c>
      <c r="B90" s="32"/>
      <c r="C90" s="32"/>
      <c r="D90" s="28">
        <f>SUM(D75:D89)</f>
        <v>-6.7529981606639922E-10</v>
      </c>
      <c r="E90" s="28">
        <f>SUM(E74:E89)</f>
        <v>0</v>
      </c>
      <c r="F90" s="28">
        <f>SUM(F74:F89)</f>
        <v>0</v>
      </c>
      <c r="G90" s="23"/>
    </row>
    <row r="91" spans="1:7" s="12" customFormat="1" ht="135" hidden="1" customHeight="1" x14ac:dyDescent="0.25">
      <c r="A91" s="31">
        <v>6</v>
      </c>
      <c r="B91" s="4" t="s">
        <v>22</v>
      </c>
      <c r="C91" s="5" t="s">
        <v>24</v>
      </c>
      <c r="D91" s="22"/>
      <c r="E91" s="7"/>
      <c r="F91" s="7"/>
      <c r="G91" s="24" t="s">
        <v>25</v>
      </c>
    </row>
    <row r="92" spans="1:7" s="12" customFormat="1" hidden="1" x14ac:dyDescent="0.25">
      <c r="A92" s="32" t="s">
        <v>23</v>
      </c>
      <c r="B92" s="32"/>
      <c r="C92" s="32"/>
      <c r="D92" s="7">
        <f>SUM(D91:D91)</f>
        <v>0</v>
      </c>
      <c r="E92" s="7">
        <f>SUM(E91:E91)</f>
        <v>0</v>
      </c>
      <c r="F92" s="7">
        <f>SUM(F91:F91)</f>
        <v>0</v>
      </c>
      <c r="G92" s="13"/>
    </row>
    <row r="93" spans="1:7" s="12" customFormat="1" ht="37.5" customHeight="1" x14ac:dyDescent="0.25">
      <c r="A93" s="45" t="s">
        <v>52</v>
      </c>
      <c r="B93" s="45"/>
      <c r="C93" s="45"/>
      <c r="D93" s="7"/>
      <c r="E93" s="7">
        <f>-E24-E22</f>
        <v>-2052977.78</v>
      </c>
      <c r="F93" s="7">
        <f>-F24-F22</f>
        <v>-1014200</v>
      </c>
      <c r="G93" s="13"/>
    </row>
    <row r="94" spans="1:7" ht="34.5" customHeight="1" x14ac:dyDescent="0.25">
      <c r="A94" s="32" t="s">
        <v>9</v>
      </c>
      <c r="B94" s="32"/>
      <c r="C94" s="32"/>
      <c r="D94" s="4">
        <f>D57+D66+D73+D74+D90+D93</f>
        <v>-2918838.3400000003</v>
      </c>
      <c r="E94" s="4">
        <f t="shared" ref="E94:F94" si="4">E57+E66+E73+E74+E90+E93</f>
        <v>502169699.19999999</v>
      </c>
      <c r="F94" s="4">
        <f t="shared" si="4"/>
        <v>100405699.2</v>
      </c>
      <c r="G94" s="5"/>
    </row>
    <row r="95" spans="1:7" x14ac:dyDescent="0.25">
      <c r="A95" s="31"/>
      <c r="B95" s="31"/>
      <c r="C95" s="31"/>
      <c r="D95" s="4"/>
      <c r="E95" s="4"/>
      <c r="F95" s="4"/>
      <c r="G95" s="5"/>
    </row>
    <row r="96" spans="1:7" ht="31.5" x14ac:dyDescent="0.25">
      <c r="A96" s="1"/>
      <c r="B96" s="10" t="s">
        <v>4</v>
      </c>
      <c r="C96" s="19" t="s">
        <v>0</v>
      </c>
      <c r="D96" s="31" t="s">
        <v>1</v>
      </c>
      <c r="E96" s="31"/>
      <c r="F96" s="31"/>
      <c r="G96" s="30" t="s">
        <v>2</v>
      </c>
    </row>
    <row r="97" spans="1:7" x14ac:dyDescent="0.25">
      <c r="A97" s="1"/>
      <c r="B97" s="34" t="s">
        <v>10</v>
      </c>
      <c r="C97" s="34"/>
      <c r="D97" s="34"/>
      <c r="E97" s="34"/>
      <c r="F97" s="34"/>
      <c r="G97" s="34"/>
    </row>
    <row r="98" spans="1:7" x14ac:dyDescent="0.25">
      <c r="A98" s="1"/>
      <c r="B98" s="6">
        <v>2023</v>
      </c>
      <c r="C98" s="20">
        <v>2978703740.3299999</v>
      </c>
      <c r="D98" s="5">
        <f>D17</f>
        <v>-2918838.34</v>
      </c>
      <c r="E98" s="5"/>
      <c r="F98" s="5"/>
      <c r="G98" s="5">
        <f>SUM(C98+D98)</f>
        <v>2975784901.9899998</v>
      </c>
    </row>
    <row r="99" spans="1:7" x14ac:dyDescent="0.25">
      <c r="A99" s="1"/>
      <c r="B99" s="6">
        <v>2024</v>
      </c>
      <c r="C99" s="20">
        <v>2299159154.5599999</v>
      </c>
      <c r="D99" s="5">
        <f>E17</f>
        <v>502169699.19999999</v>
      </c>
      <c r="E99" s="5"/>
      <c r="F99" s="5"/>
      <c r="G99" s="5">
        <f t="shared" ref="G99:G100" si="5">SUM(C99+D99)</f>
        <v>2801328853.7599998</v>
      </c>
    </row>
    <row r="100" spans="1:7" x14ac:dyDescent="0.25">
      <c r="A100" s="1"/>
      <c r="B100" s="6">
        <v>2025</v>
      </c>
      <c r="C100" s="20">
        <v>1300134504.9400001</v>
      </c>
      <c r="D100" s="5">
        <f>F17</f>
        <v>100405699.2</v>
      </c>
      <c r="E100" s="5"/>
      <c r="F100" s="5"/>
      <c r="G100" s="5">
        <f t="shared" si="5"/>
        <v>1400540204.1400001</v>
      </c>
    </row>
    <row r="101" spans="1:7" x14ac:dyDescent="0.25">
      <c r="A101" s="1"/>
      <c r="B101" s="32" t="s">
        <v>11</v>
      </c>
      <c r="C101" s="32"/>
      <c r="D101" s="32"/>
      <c r="E101" s="32"/>
      <c r="F101" s="32"/>
      <c r="G101" s="32"/>
    </row>
    <row r="102" spans="1:7" x14ac:dyDescent="0.25">
      <c r="A102" s="1"/>
      <c r="B102" s="6">
        <v>2023</v>
      </c>
      <c r="C102" s="20">
        <v>3055986668.4099998</v>
      </c>
      <c r="D102" s="5">
        <f>SUM(D94)</f>
        <v>-2918838.3400000003</v>
      </c>
      <c r="E102" s="5"/>
      <c r="F102" s="5"/>
      <c r="G102" s="5">
        <f>SUM(C102+D102)</f>
        <v>3053067830.0699997</v>
      </c>
    </row>
    <row r="103" spans="1:7" x14ac:dyDescent="0.25">
      <c r="A103" s="1"/>
      <c r="B103" s="6">
        <v>2024</v>
      </c>
      <c r="C103" s="20">
        <v>2343159154.5599999</v>
      </c>
      <c r="D103" s="5">
        <f>SUM(E94)</f>
        <v>502169699.19999999</v>
      </c>
      <c r="E103" s="5"/>
      <c r="F103" s="5"/>
      <c r="G103" s="5">
        <f t="shared" ref="G103:G104" si="6">SUM(C103+D103)</f>
        <v>2845328853.7599998</v>
      </c>
    </row>
    <row r="104" spans="1:7" x14ac:dyDescent="0.25">
      <c r="A104" s="1"/>
      <c r="B104" s="6">
        <v>2025</v>
      </c>
      <c r="C104" s="20">
        <v>1300134504.9400001</v>
      </c>
      <c r="D104" s="5">
        <f>SUM(F94)</f>
        <v>100405699.2</v>
      </c>
      <c r="E104" s="5"/>
      <c r="F104" s="5"/>
      <c r="G104" s="5">
        <f t="shared" si="6"/>
        <v>1400540204.1400001</v>
      </c>
    </row>
    <row r="105" spans="1:7" x14ac:dyDescent="0.25">
      <c r="A105" s="1"/>
      <c r="B105" s="32" t="s">
        <v>3</v>
      </c>
      <c r="C105" s="32"/>
      <c r="D105" s="32"/>
      <c r="E105" s="32"/>
      <c r="F105" s="32"/>
      <c r="G105" s="32"/>
    </row>
    <row r="106" spans="1:7" x14ac:dyDescent="0.25">
      <c r="A106" s="1"/>
      <c r="B106" s="6">
        <v>2023</v>
      </c>
      <c r="C106" s="11">
        <f>C98-C102</f>
        <v>-77282928.079999924</v>
      </c>
      <c r="D106" s="21">
        <f>SUM(D98-D102)</f>
        <v>4.6566128730773926E-10</v>
      </c>
      <c r="E106" s="5"/>
      <c r="F106" s="5"/>
      <c r="G106" s="5">
        <f>G98-G102</f>
        <v>-77282928.079999924</v>
      </c>
    </row>
    <row r="107" spans="1:7" x14ac:dyDescent="0.25">
      <c r="A107" s="1"/>
      <c r="B107" s="6">
        <v>2024</v>
      </c>
      <c r="C107" s="11">
        <f>C99-C103</f>
        <v>-44000000</v>
      </c>
      <c r="D107" s="5">
        <f>SUM(D99-D103)</f>
        <v>0</v>
      </c>
      <c r="E107" s="5"/>
      <c r="F107" s="5"/>
      <c r="G107" s="5">
        <f t="shared" ref="G107:G108" si="7">SUM(C107+D107)</f>
        <v>-44000000</v>
      </c>
    </row>
    <row r="108" spans="1:7" x14ac:dyDescent="0.25">
      <c r="A108" s="1"/>
      <c r="B108" s="6">
        <v>2025</v>
      </c>
      <c r="C108" s="11">
        <f>C100-C104</f>
        <v>0</v>
      </c>
      <c r="D108" s="5">
        <f t="shared" ref="D108" si="8">SUM(D100-D104)</f>
        <v>0</v>
      </c>
      <c r="E108" s="5"/>
      <c r="F108" s="5"/>
      <c r="G108" s="5">
        <f t="shared" si="7"/>
        <v>0</v>
      </c>
    </row>
  </sheetData>
  <mergeCells count="40">
    <mergeCell ref="A73:C73"/>
    <mergeCell ref="G70:G71"/>
    <mergeCell ref="G35:G51"/>
    <mergeCell ref="G68:G69"/>
    <mergeCell ref="A1:G1"/>
    <mergeCell ref="A2:G2"/>
    <mergeCell ref="A18:G18"/>
    <mergeCell ref="A57:C57"/>
    <mergeCell ref="B19:B56"/>
    <mergeCell ref="A19:A56"/>
    <mergeCell ref="A4:G4"/>
    <mergeCell ref="A17:C17"/>
    <mergeCell ref="B7:B15"/>
    <mergeCell ref="A7:A15"/>
    <mergeCell ref="C23:C24"/>
    <mergeCell ref="G25:G26"/>
    <mergeCell ref="G87:G88"/>
    <mergeCell ref="A90:C90"/>
    <mergeCell ref="B75:B89"/>
    <mergeCell ref="A75:A89"/>
    <mergeCell ref="G75:G86"/>
    <mergeCell ref="B105:G105"/>
    <mergeCell ref="A94:C94"/>
    <mergeCell ref="B97:G97"/>
    <mergeCell ref="B101:G101"/>
    <mergeCell ref="A92:C92"/>
    <mergeCell ref="A93:C93"/>
    <mergeCell ref="A66:C66"/>
    <mergeCell ref="A67:A72"/>
    <mergeCell ref="B67:B72"/>
    <mergeCell ref="A6:C6"/>
    <mergeCell ref="G31:G32"/>
    <mergeCell ref="G33:G34"/>
    <mergeCell ref="A16:C16"/>
    <mergeCell ref="G27:G30"/>
    <mergeCell ref="A58:A65"/>
    <mergeCell ref="B58:B65"/>
    <mergeCell ref="C21:C22"/>
    <mergeCell ref="G61:G62"/>
    <mergeCell ref="G64:G65"/>
  </mergeCells>
  <pageMargins left="0.9055118110236221" right="0.39370078740157483" top="0.39370078740157483" bottom="0.39370078740157483" header="0.31496062992125984" footer="0.31496062992125984"/>
  <pageSetup paperSize="9" scale="64" firstPageNumber="2" fitToHeight="0" orientation="portrait" useFirstPageNumber="1" r:id="rId1"/>
  <headerFooter>
    <oddHeader xml:space="preserve">&amp;C&amp;P
</oddHeader>
  </headerFooter>
  <rowBreaks count="2" manualBreakCount="2">
    <brk id="21" max="6" man="1"/>
    <brk id="71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июль</vt:lpstr>
      <vt:lpstr>июль!Область_печати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2023-07-19T13:26:59Z</dcterms:modified>
</cp:coreProperties>
</file>