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725" windowWidth="14805" windowHeight="6390"/>
  </bookViews>
  <sheets>
    <sheet name="январь оч." sheetId="8" r:id="rId1"/>
  </sheets>
  <definedNames>
    <definedName name="_xlnm.Print_Area" localSheetId="0">'январь оч.'!$A$1:$G$65</definedName>
  </definedNames>
  <calcPr calcId="145621"/>
</workbook>
</file>

<file path=xl/calcChain.xml><?xml version="1.0" encoding="utf-8"?>
<calcChain xmlns="http://schemas.openxmlformats.org/spreadsheetml/2006/main">
  <c r="E51" i="8" l="1"/>
  <c r="F51" i="8"/>
  <c r="D51" i="8"/>
  <c r="E48" i="8"/>
  <c r="F48" i="8"/>
  <c r="D48" i="8"/>
  <c r="D45" i="8"/>
  <c r="D38" i="8" l="1"/>
  <c r="D37" i="8"/>
  <c r="D42" i="8" s="1"/>
  <c r="D6" i="8" l="1"/>
  <c r="E6" i="8"/>
  <c r="F6" i="8"/>
  <c r="D15" i="8"/>
  <c r="D29" i="8"/>
  <c r="D21" i="8"/>
  <c r="E9" i="8" l="1"/>
  <c r="F9" i="8"/>
  <c r="E45" i="8"/>
  <c r="F45" i="8"/>
  <c r="E42" i="8"/>
  <c r="F42" i="8"/>
  <c r="E35" i="8"/>
  <c r="F35" i="8"/>
  <c r="D35" i="8"/>
  <c r="D28" i="8"/>
  <c r="D16" i="8"/>
  <c r="D23" i="8" s="1"/>
  <c r="D9" i="8"/>
  <c r="F10" i="8" l="1"/>
  <c r="D57" i="8" s="1"/>
  <c r="E10" i="8"/>
  <c r="D56" i="8" s="1"/>
  <c r="E23" i="8"/>
  <c r="F23" i="8"/>
  <c r="D60" i="8" l="1"/>
  <c r="D61" i="8"/>
  <c r="D65" i="8" l="1"/>
  <c r="C65" i="8"/>
  <c r="C64" i="8"/>
  <c r="C63" i="8"/>
  <c r="G61" i="8"/>
  <c r="G57" i="8"/>
  <c r="G56" i="8"/>
  <c r="G65" i="8" l="1"/>
  <c r="D64" i="8" l="1"/>
  <c r="G64" i="8" s="1"/>
  <c r="G60" i="8"/>
  <c r="D10" i="8" l="1"/>
  <c r="D55" i="8" s="1"/>
  <c r="G55" i="8" l="1"/>
  <c r="D59" i="8"/>
  <c r="D63" i="8" l="1"/>
  <c r="G59" i="8"/>
  <c r="G63" i="8" s="1"/>
</calcChain>
</file>

<file path=xl/sharedStrings.xml><?xml version="1.0" encoding="utf-8"?>
<sst xmlns="http://schemas.openxmlformats.org/spreadsheetml/2006/main" count="96" uniqueCount="89">
  <si>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</si>
  <si>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</si>
  <si>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</si>
  <si>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</si>
  <si>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</si>
  <si>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</si>
  <si>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</si>
  <si>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</si>
  <si>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</si>
  <si>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</si>
  <si>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</si>
  <si>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</si>
  <si>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</si>
  <si>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РАСХОДЫ:</t>
  </si>
  <si>
    <t>2023 год</t>
  </si>
  <si>
    <t>2024 год</t>
  </si>
  <si>
    <t>Итого по 954:</t>
  </si>
  <si>
    <t xml:space="preserve">Наименование ГАДБ/ ГРБС 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</si>
  <si>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
от 19.12.2022 № 53/260 «О бюджете городского округа Кинешма на 2023 год и плановый период 2024 и 2025 годов»
 «О бюджете городского округа Кинешма на 2022 год и плановый период 2023 и 2024 годов»</t>
  </si>
  <si>
    <t>2025 год</t>
  </si>
  <si>
    <t>ДОХОДЫ:</t>
  </si>
  <si>
    <t>Возврат субвенции на содержание КДН (неиспользованный остаток)</t>
  </si>
  <si>
    <t>Инициативные платежи в рамках реализации инициативных проектов</t>
  </si>
  <si>
    <t>Безвозмездные поступления в целях обеспечения софинансирования для реализации мероприятий по модернизации объектов коммунальной инфраструктуры в 2023 году</t>
  </si>
  <si>
    <t>Администрация</t>
  </si>
  <si>
    <t>ИТОГО по доходам:</t>
  </si>
  <si>
    <t>Итого по 961:</t>
  </si>
  <si>
    <t>Перераспределение субсидии  на возмещение затрат в связи с выполнением работ по установке игровых элементов для детских площадок (уточнение исполнителя)</t>
  </si>
  <si>
    <t>Перераспределение субсидии на оказание социально-значимых бытовых услуг</t>
  </si>
  <si>
    <t>Перераспределение бюджетных ассигнований на подготовку межевого плана для дальнейшей передачи благоустроенных объектов в казну</t>
  </si>
  <si>
    <t>Перераспределение бюджетных ассигнований на оплату гос.пошлины по исполнительному листу, пеней по недоимке</t>
  </si>
  <si>
    <t>Перераспределение средств на укрепление материально-технической базы учреждений дошкольного образования для выполнения условий софинансирования по предоставлению субсидии из областного бюджета на кап.ремонт детских садов</t>
  </si>
  <si>
    <t>Перераспределение бюджетных ассигнований на исполнение соглашения о признании и погашении задолженности прошлых периодов с региональным оператором по кап.взносам с КИЗО</t>
  </si>
  <si>
    <t>Субсидия  на возмещение затрат в связи с выполнением работ по установке игровых элементов для детских площадок (уточнение исполнителя)</t>
  </si>
  <si>
    <t>Субсидия на оказание социально-значимых бытовых услуг</t>
  </si>
  <si>
    <t>Перераспределение бюджетных ассигнований по обеспечению деятельности администрации для повышения квалификации работников моб.подготовки в рамках исполнения поручения Правительства Ив.области</t>
  </si>
  <si>
    <t>Управление образования</t>
  </si>
  <si>
    <t>Уточнение КБК по ежемесячному классному руководству</t>
  </si>
  <si>
    <t>Итого по 953:</t>
  </si>
  <si>
    <t>КИЗО</t>
  </si>
  <si>
    <t>Бюджетные ассигнования на исполнение соглашения о признании и погашении задолженности прошлых периодов с региональным оператором по кап.взносам</t>
  </si>
  <si>
    <t>Комитет по спорту</t>
  </si>
  <si>
    <t>Итого по 958:</t>
  </si>
  <si>
    <t>Перераспределение бюджетных ассигнований в связи с временной необходимостью осуществления полномочий пресс-секретаря городской Думы</t>
  </si>
  <si>
    <t>городская Дума</t>
  </si>
  <si>
    <t>Итого по 962:</t>
  </si>
  <si>
    <t>Перераспределение бюджетных ассигнований в связи с уточнением КБК (целевой статьи) по субсидии на приведение в нормативное состояние автомобильных дорог</t>
  </si>
  <si>
    <t>Бюджетные ассигнования на укрепление материально-технической базы учреждений для своевременного выполнения работ</t>
  </si>
  <si>
    <t>Бюджетные ассигнования на укрепление материально-технической базы учреждений дошкольного образования для выполнения условий софинансирования по предоставлению субсидии из областного бюджета на кап.ремонт детских садов с учетом экспертизы ПСД и в рамках наказов депутатам областной думы</t>
  </si>
  <si>
    <t>0701.4170210030.600
0702.4170210030.600</t>
  </si>
  <si>
    <t>0113.7490060050.800</t>
  </si>
  <si>
    <t>0113.5410300420.200</t>
  </si>
  <si>
    <t>0503.5610111680.200</t>
  </si>
  <si>
    <t>0113.8090060150.600</t>
  </si>
  <si>
    <t>0503.5110111950.600</t>
  </si>
  <si>
    <t>0709.8090010030.600</t>
  </si>
  <si>
    <t>0501.7490060050.800</t>
  </si>
  <si>
    <t>0703.4140100070.600</t>
  </si>
  <si>
    <t>0703.4140111950.600</t>
  </si>
  <si>
    <t>0104.5410100360.200
0113.8090060170.800</t>
  </si>
  <si>
    <t>0113.5410960190.200</t>
  </si>
  <si>
    <t>0412.4700120160.800</t>
  </si>
  <si>
    <t>0501.4510120150.800</t>
  </si>
  <si>
    <t>0103.7010000440.200</t>
  </si>
  <si>
    <t>0103.7010000440.100</t>
  </si>
  <si>
    <t>0113.5020110230.200</t>
  </si>
  <si>
    <t>0703.79900S1950.600</t>
  </si>
  <si>
    <t>0701.41702S8900.600</t>
  </si>
  <si>
    <t>0702.4130153031.600</t>
  </si>
  <si>
    <t>0702.41301R3031.600</t>
  </si>
  <si>
    <t>Бюджетные ассигнования на оплату кредиторской задолженности по начислениям на заработную плату по состоянию  на 01.01.2023</t>
  </si>
  <si>
    <t>0409.462R153940.200</t>
  </si>
  <si>
    <t>0409.462R153942.200</t>
  </si>
  <si>
    <t>Софинансирование к областным средствам в рамках реализации инициативных проектов и мероприятий по модернизации объектов коммунальной инфраструктуры</t>
  </si>
  <si>
    <t>0503.45301S6800.200</t>
  </si>
  <si>
    <t>0503.561F2S5100.600</t>
  </si>
  <si>
    <t>2 19 60010 04 0000 150</t>
  </si>
  <si>
    <t>2 07 04050 04 0000 150</t>
  </si>
  <si>
    <t>1 17 15020 04 0000 150</t>
  </si>
  <si>
    <t>Уточнение бюджетных ассигнований по софинансированию к наказам областным депутатам</t>
  </si>
  <si>
    <t>0703.41402S1440.600</t>
  </si>
  <si>
    <t>Перераспределение бюджетных ассигнований в целях уточнения уровня софинансировани и КБК</t>
  </si>
  <si>
    <t>Перераспределение бюджетных ассигнований в связи с уточнением КБК по содержанию имущества учреждений спорта</t>
  </si>
  <si>
    <t xml:space="preserve">962.0103.7010000440.100
961.0104.5410100360.100
965.0113.5010100360.100
953.0709.4160200360.100
951.0804.4240100360.100
958.1105.4330100360.100
</t>
  </si>
  <si>
    <t>Программа муниципальных заимствований скорректирована с учетом изменения состава источников финансирования дефицита бюджета, а также исключения получения и погашения бюджетного кредита на пополнение остатка средств на едином счете бюджета от УФК. В результате снижения объема привлекаемых кредитов, верхний предел муниципального долга снизится на 10 000 000 руб. и составит         176 441 100 руб. на все годы.</t>
  </si>
  <si>
    <t>Комитет по культуре</t>
  </si>
  <si>
    <t>0703.41402S1430.600</t>
  </si>
  <si>
    <t>Итого по 951:</t>
  </si>
  <si>
    <t>Перераспределение бюджетных ассигнований в целях уточнения уровня софинансирования и КБК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</si>
</sst>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1" fontId="7" fillId="0" borderId="3">
      <alignment horizontal="center" vertical="top" shrinkToFit="1"/>
    </xf>
    <xf numFmtId="4" fontId="8" fillId="2" borderId="2">
      <alignment horizontal="right" shrinkToFit="1"/>
    </xf>
  </cellStyleXfs>
  <cellXfs count="5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1" fontId="9" fillId="0" borderId="1" xfId="4" applyNumberFormat="1" applyFont="1" applyBorder="1" applyAlignment="1" applyProtection="1">
      <alignment horizontal="center" vertical="center"/>
    </xf>
    <xf numFmtId="4" fontId="8" fillId="0" borderId="1" xfId="5" applyNumberFormat="1" applyFill="1" applyBorder="1" applyAlignment="1" applyProtection="1">
      <alignment horizontal="right" vertical="center" shrinkToFit="1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4" fontId="10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6">
    <cellStyle name="xl23" xfId="2"/>
    <cellStyle name="xl29" xfId="4"/>
    <cellStyle name="xl32" xfId="3"/>
    <cellStyle name="xl36" xfId="5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view="pageBreakPreview" topLeftCell="A42" zoomScale="110" zoomScaleNormal="100" zoomScaleSheetLayoutView="110" workbookViewId="0">
      <selection activeCell="D51" sqref="D51:F51"/>
    </sheetView>
  </sheetViews>
  <sheetFormatPr defaultRowHeight="15.75" x14ac:dyDescent="0.25"/>
  <cols>
    <col min="1" max="1" width="6.42578125" style="14" customWidth="1"/>
    <col min="2" max="2" width="18.85546875" style="16" customWidth="1"/>
    <col min="3" max="3" width="27.85546875" style="17" bestFit="1" customWidth="1"/>
    <col min="4" max="4" width="17.7109375" style="14" customWidth="1"/>
    <col min="5" max="5" width="12.42578125" style="14" customWidth="1"/>
    <col min="6" max="6" width="11.28515625" style="14" customWidth="1"/>
    <col min="7" max="7" width="48.140625" style="14" customWidth="1"/>
    <col min="8" max="16384" width="9.140625" style="14"/>
  </cols>
  <sheetData>
    <row r="1" spans="1:7" ht="96.75" customHeight="1" x14ac:dyDescent="0.25">
      <c r="A1" s="47" t="s">
        <v>18</v>
      </c>
      <c r="B1" s="47"/>
      <c r="C1" s="47"/>
      <c r="D1" s="47"/>
      <c r="E1" s="47"/>
      <c r="F1" s="47"/>
      <c r="G1" s="47"/>
    </row>
    <row r="2" spans="1:7" ht="24" customHeight="1" x14ac:dyDescent="0.25">
      <c r="A2" s="48" t="s">
        <v>8</v>
      </c>
      <c r="B2" s="48"/>
      <c r="C2" s="48"/>
      <c r="D2" s="48"/>
      <c r="E2" s="48"/>
      <c r="F2" s="48"/>
      <c r="G2" s="48"/>
    </row>
    <row r="3" spans="1:7" s="15" customFormat="1" ht="57" customHeight="1" x14ac:dyDescent="0.25">
      <c r="A3" s="2" t="s">
        <v>5</v>
      </c>
      <c r="B3" s="3" t="s">
        <v>17</v>
      </c>
      <c r="C3" s="18" t="s">
        <v>7</v>
      </c>
      <c r="D3" s="1" t="s">
        <v>14</v>
      </c>
      <c r="E3" s="1" t="s">
        <v>15</v>
      </c>
      <c r="F3" s="2" t="s">
        <v>19</v>
      </c>
      <c r="G3" s="2" t="s">
        <v>6</v>
      </c>
    </row>
    <row r="4" spans="1:7" s="15" customFormat="1" ht="25.5" customHeight="1" x14ac:dyDescent="0.25">
      <c r="A4" s="45" t="s">
        <v>20</v>
      </c>
      <c r="B4" s="45"/>
      <c r="C4" s="45"/>
      <c r="D4" s="45"/>
      <c r="E4" s="45"/>
      <c r="F4" s="45"/>
      <c r="G4" s="45"/>
    </row>
    <row r="5" spans="1:7" s="15" customFormat="1" ht="36.75" customHeight="1" x14ac:dyDescent="0.25">
      <c r="A5" s="2">
        <v>1</v>
      </c>
      <c r="B5" s="29" t="s">
        <v>12</v>
      </c>
      <c r="C5" s="21" t="s">
        <v>76</v>
      </c>
      <c r="D5" s="8">
        <v>-141.83000000000001</v>
      </c>
      <c r="E5" s="5"/>
      <c r="F5" s="3"/>
      <c r="G5" s="31" t="s">
        <v>21</v>
      </c>
    </row>
    <row r="6" spans="1:7" s="23" customFormat="1" ht="18.75" customHeight="1" x14ac:dyDescent="0.25">
      <c r="A6" s="44" t="s">
        <v>16</v>
      </c>
      <c r="B6" s="44"/>
      <c r="C6" s="44"/>
      <c r="D6" s="22">
        <f>SUM(D5:D5)</f>
        <v>-141.83000000000001</v>
      </c>
      <c r="E6" s="22">
        <f>SUM(E5:E5)</f>
        <v>0</v>
      </c>
      <c r="F6" s="22">
        <f>SUM(F5:F5)</f>
        <v>0</v>
      </c>
      <c r="G6" s="32"/>
    </row>
    <row r="7" spans="1:7" s="15" customFormat="1" ht="45" customHeight="1" x14ac:dyDescent="0.25">
      <c r="A7" s="51">
        <v>2</v>
      </c>
      <c r="B7" s="44" t="s">
        <v>24</v>
      </c>
      <c r="C7" s="21" t="s">
        <v>78</v>
      </c>
      <c r="D7" s="8">
        <v>1289000</v>
      </c>
      <c r="E7" s="5"/>
      <c r="F7" s="3"/>
      <c r="G7" s="26" t="s">
        <v>22</v>
      </c>
    </row>
    <row r="8" spans="1:7" s="15" customFormat="1" ht="77.25" customHeight="1" x14ac:dyDescent="0.25">
      <c r="A8" s="51"/>
      <c r="B8" s="44"/>
      <c r="C8" s="21" t="s">
        <v>77</v>
      </c>
      <c r="D8" s="8">
        <v>486980.59</v>
      </c>
      <c r="E8" s="5"/>
      <c r="F8" s="3"/>
      <c r="G8" s="26" t="s">
        <v>23</v>
      </c>
    </row>
    <row r="9" spans="1:7" s="15" customFormat="1" ht="21" customHeight="1" x14ac:dyDescent="0.25">
      <c r="A9" s="44" t="s">
        <v>26</v>
      </c>
      <c r="B9" s="44"/>
      <c r="C9" s="44"/>
      <c r="D9" s="22">
        <f>D7+D8</f>
        <v>1775980.59</v>
      </c>
      <c r="E9" s="22">
        <f>E7+E8</f>
        <v>0</v>
      </c>
      <c r="F9" s="22">
        <f>F7+F8</f>
        <v>0</v>
      </c>
      <c r="G9" s="26"/>
    </row>
    <row r="10" spans="1:7" s="23" customFormat="1" ht="21.75" customHeight="1" x14ac:dyDescent="0.25">
      <c r="A10" s="44" t="s">
        <v>25</v>
      </c>
      <c r="B10" s="44"/>
      <c r="C10" s="44"/>
      <c r="D10" s="4">
        <f>D6+D9</f>
        <v>1775838.76</v>
      </c>
      <c r="E10" s="4">
        <f>E6+E9</f>
        <v>0</v>
      </c>
      <c r="F10" s="4">
        <f>F6+F9</f>
        <v>0</v>
      </c>
      <c r="G10" s="24"/>
    </row>
    <row r="11" spans="1:7" s="9" customFormat="1" ht="24.75" customHeight="1" x14ac:dyDescent="0.25">
      <c r="A11" s="43" t="s">
        <v>13</v>
      </c>
      <c r="B11" s="43"/>
      <c r="C11" s="43"/>
      <c r="D11" s="43"/>
      <c r="E11" s="43"/>
      <c r="F11" s="43"/>
      <c r="G11" s="43"/>
    </row>
    <row r="12" spans="1:7" s="9" customFormat="1" ht="74.25" customHeight="1" x14ac:dyDescent="0.25">
      <c r="A12" s="43">
        <v>1</v>
      </c>
      <c r="B12" s="45" t="s">
        <v>12</v>
      </c>
      <c r="C12" s="5" t="s">
        <v>54</v>
      </c>
      <c r="D12" s="8">
        <v>-150000</v>
      </c>
      <c r="E12" s="33"/>
      <c r="F12" s="3"/>
      <c r="G12" s="34" t="s">
        <v>27</v>
      </c>
    </row>
    <row r="13" spans="1:7" s="9" customFormat="1" ht="36.75" customHeight="1" x14ac:dyDescent="0.25">
      <c r="A13" s="43"/>
      <c r="B13" s="45"/>
      <c r="C13" s="5" t="s">
        <v>53</v>
      </c>
      <c r="D13" s="8">
        <v>-200000</v>
      </c>
      <c r="E13" s="33"/>
      <c r="F13" s="3"/>
      <c r="G13" s="34" t="s">
        <v>28</v>
      </c>
    </row>
    <row r="14" spans="1:7" s="9" customFormat="1" ht="36" customHeight="1" x14ac:dyDescent="0.25">
      <c r="A14" s="43"/>
      <c r="B14" s="45"/>
      <c r="C14" s="5" t="s">
        <v>52</v>
      </c>
      <c r="D14" s="8">
        <v>14000</v>
      </c>
      <c r="E14" s="33"/>
      <c r="F14" s="3"/>
      <c r="G14" s="42" t="s">
        <v>29</v>
      </c>
    </row>
    <row r="15" spans="1:7" s="9" customFormat="1" ht="30" customHeight="1" x14ac:dyDescent="0.25">
      <c r="A15" s="43"/>
      <c r="B15" s="45"/>
      <c r="C15" s="5" t="s">
        <v>51</v>
      </c>
      <c r="D15" s="8">
        <f>-14000-2017.46</f>
        <v>-16017.46</v>
      </c>
      <c r="E15" s="33"/>
      <c r="F15" s="3"/>
      <c r="G15" s="42"/>
    </row>
    <row r="16" spans="1:7" s="9" customFormat="1" ht="51.75" customHeight="1" x14ac:dyDescent="0.25">
      <c r="A16" s="43"/>
      <c r="B16" s="45"/>
      <c r="C16" s="5" t="s">
        <v>50</v>
      </c>
      <c r="D16" s="8">
        <f>2000+17.46</f>
        <v>2017.46</v>
      </c>
      <c r="E16" s="33"/>
      <c r="F16" s="3"/>
      <c r="G16" s="26" t="s">
        <v>30</v>
      </c>
    </row>
    <row r="17" spans="1:7" s="9" customFormat="1" ht="33.75" customHeight="1" x14ac:dyDescent="0.25">
      <c r="A17" s="43"/>
      <c r="B17" s="45"/>
      <c r="C17" s="5" t="s">
        <v>75</v>
      </c>
      <c r="D17" s="8">
        <v>1289000</v>
      </c>
      <c r="E17" s="33"/>
      <c r="F17" s="3"/>
      <c r="G17" s="42" t="s">
        <v>73</v>
      </c>
    </row>
    <row r="18" spans="1:7" s="9" customFormat="1" ht="33.75" customHeight="1" x14ac:dyDescent="0.25">
      <c r="A18" s="43"/>
      <c r="B18" s="45"/>
      <c r="C18" s="5" t="s">
        <v>74</v>
      </c>
      <c r="D18" s="8">
        <v>486980.59</v>
      </c>
      <c r="E18" s="33"/>
      <c r="F18" s="3"/>
      <c r="G18" s="42"/>
    </row>
    <row r="19" spans="1:7" s="9" customFormat="1" ht="33.75" customHeight="1" x14ac:dyDescent="0.25">
      <c r="A19" s="43"/>
      <c r="B19" s="45"/>
      <c r="C19" s="5" t="s">
        <v>71</v>
      </c>
      <c r="D19" s="8">
        <v>40057025.140000001</v>
      </c>
      <c r="E19" s="33"/>
      <c r="F19" s="3"/>
      <c r="G19" s="42" t="s">
        <v>46</v>
      </c>
    </row>
    <row r="20" spans="1:7" s="9" customFormat="1" ht="33.75" customHeight="1" x14ac:dyDescent="0.25">
      <c r="A20" s="43"/>
      <c r="B20" s="45"/>
      <c r="C20" s="5" t="s">
        <v>72</v>
      </c>
      <c r="D20" s="8">
        <v>-40057025.140000001</v>
      </c>
      <c r="E20" s="33"/>
      <c r="F20" s="3"/>
      <c r="G20" s="42"/>
    </row>
    <row r="21" spans="1:7" s="9" customFormat="1" ht="108.75" customHeight="1" x14ac:dyDescent="0.25">
      <c r="A21" s="43"/>
      <c r="B21" s="45"/>
      <c r="C21" s="5" t="s">
        <v>55</v>
      </c>
      <c r="D21" s="8">
        <f>-789473.69-150000-1253410.84</f>
        <v>-2192884.5300000003</v>
      </c>
      <c r="E21" s="33"/>
      <c r="F21" s="3"/>
      <c r="G21" s="26" t="s">
        <v>31</v>
      </c>
    </row>
    <row r="22" spans="1:7" s="9" customFormat="1" ht="79.5" customHeight="1" x14ac:dyDescent="0.25">
      <c r="A22" s="43"/>
      <c r="B22" s="45"/>
      <c r="C22" s="5" t="s">
        <v>56</v>
      </c>
      <c r="D22" s="25">
        <v>-128301.93</v>
      </c>
      <c r="E22" s="33"/>
      <c r="F22" s="3"/>
      <c r="G22" s="26" t="s">
        <v>32</v>
      </c>
    </row>
    <row r="23" spans="1:7" s="12" customFormat="1" ht="24" customHeight="1" x14ac:dyDescent="0.25">
      <c r="A23" s="43" t="s">
        <v>16</v>
      </c>
      <c r="B23" s="43"/>
      <c r="C23" s="43"/>
      <c r="D23" s="7">
        <f>SUM(D12:D22)</f>
        <v>-895205.86999999662</v>
      </c>
      <c r="E23" s="7">
        <f>SUM(E12:E22)</f>
        <v>0</v>
      </c>
      <c r="F23" s="7">
        <f>SUM(F12:F22)</f>
        <v>0</v>
      </c>
      <c r="G23" s="13"/>
    </row>
    <row r="24" spans="1:7" s="12" customFormat="1" ht="67.5" customHeight="1" x14ac:dyDescent="0.25">
      <c r="A24" s="43">
        <v>2</v>
      </c>
      <c r="B24" s="43" t="s">
        <v>24</v>
      </c>
      <c r="C24" s="5" t="s">
        <v>62</v>
      </c>
      <c r="D24" s="8">
        <v>150000</v>
      </c>
      <c r="E24" s="7"/>
      <c r="F24" s="7"/>
      <c r="G24" s="34" t="s">
        <v>33</v>
      </c>
    </row>
    <row r="25" spans="1:7" s="12" customFormat="1" ht="35.25" customHeight="1" x14ac:dyDescent="0.25">
      <c r="A25" s="43"/>
      <c r="B25" s="43"/>
      <c r="C25" s="5" t="s">
        <v>61</v>
      </c>
      <c r="D25" s="8">
        <v>200000</v>
      </c>
      <c r="E25" s="7"/>
      <c r="F25" s="7"/>
      <c r="G25" s="34" t="s">
        <v>34</v>
      </c>
    </row>
    <row r="26" spans="1:7" s="12" customFormat="1" ht="41.25" customHeight="1" x14ac:dyDescent="0.25">
      <c r="A26" s="43"/>
      <c r="B26" s="43"/>
      <c r="C26" s="5" t="s">
        <v>60</v>
      </c>
      <c r="D26" s="8">
        <v>38400</v>
      </c>
      <c r="E26" s="7"/>
      <c r="F26" s="7"/>
      <c r="G26" s="49" t="s">
        <v>35</v>
      </c>
    </row>
    <row r="27" spans="1:7" s="12" customFormat="1" ht="48" customHeight="1" x14ac:dyDescent="0.25">
      <c r="A27" s="43"/>
      <c r="B27" s="43"/>
      <c r="C27" s="3" t="s">
        <v>59</v>
      </c>
      <c r="D27" s="8">
        <v>-38400</v>
      </c>
      <c r="E27" s="7"/>
      <c r="F27" s="7"/>
      <c r="G27" s="49"/>
    </row>
    <row r="28" spans="1:7" s="12" customFormat="1" ht="24" customHeight="1" x14ac:dyDescent="0.25">
      <c r="A28" s="43" t="s">
        <v>26</v>
      </c>
      <c r="B28" s="43"/>
      <c r="C28" s="43"/>
      <c r="D28" s="7">
        <f>SUM(D24:D27)</f>
        <v>350000</v>
      </c>
      <c r="E28" s="7"/>
      <c r="F28" s="7"/>
      <c r="G28" s="13"/>
    </row>
    <row r="29" spans="1:7" s="12" customFormat="1" ht="56.25" customHeight="1" x14ac:dyDescent="0.25">
      <c r="A29" s="43">
        <v>3</v>
      </c>
      <c r="B29" s="45" t="s">
        <v>36</v>
      </c>
      <c r="C29" s="46" t="s">
        <v>67</v>
      </c>
      <c r="D29" s="8">
        <f>789473.69</f>
        <v>789473.69</v>
      </c>
      <c r="E29" s="7"/>
      <c r="F29" s="7"/>
      <c r="G29" s="42" t="s">
        <v>48</v>
      </c>
    </row>
    <row r="30" spans="1:7" s="12" customFormat="1" ht="47.25" customHeight="1" x14ac:dyDescent="0.25">
      <c r="A30" s="43"/>
      <c r="B30" s="45"/>
      <c r="C30" s="46"/>
      <c r="D30" s="8">
        <v>150000</v>
      </c>
      <c r="E30" s="7"/>
      <c r="F30" s="7"/>
      <c r="G30" s="42"/>
    </row>
    <row r="31" spans="1:7" s="12" customFormat="1" ht="24.75" customHeight="1" x14ac:dyDescent="0.25">
      <c r="A31" s="43"/>
      <c r="B31" s="45"/>
      <c r="C31" s="5" t="s">
        <v>66</v>
      </c>
      <c r="D31" s="8">
        <v>0.01</v>
      </c>
      <c r="E31" s="7"/>
      <c r="F31" s="7"/>
      <c r="G31" s="42"/>
    </row>
    <row r="32" spans="1:7" s="12" customFormat="1" ht="52.5" customHeight="1" x14ac:dyDescent="0.25">
      <c r="A32" s="43"/>
      <c r="B32" s="45"/>
      <c r="C32" s="3" t="s">
        <v>49</v>
      </c>
      <c r="D32" s="8">
        <v>1253410.8400000001</v>
      </c>
      <c r="E32" s="7"/>
      <c r="F32" s="7"/>
      <c r="G32" s="26" t="s">
        <v>47</v>
      </c>
    </row>
    <row r="33" spans="1:7" s="12" customFormat="1" ht="24" customHeight="1" x14ac:dyDescent="0.25">
      <c r="A33" s="43"/>
      <c r="B33" s="45"/>
      <c r="C33" s="35" t="s">
        <v>68</v>
      </c>
      <c r="D33" s="25">
        <v>25935840</v>
      </c>
      <c r="E33" s="36">
        <v>-26013960</v>
      </c>
      <c r="F33" s="36">
        <v>-26013960</v>
      </c>
      <c r="G33" s="42" t="s">
        <v>37</v>
      </c>
    </row>
    <row r="34" spans="1:7" s="12" customFormat="1" ht="24" customHeight="1" x14ac:dyDescent="0.25">
      <c r="A34" s="43"/>
      <c r="B34" s="45"/>
      <c r="C34" s="35" t="s">
        <v>69</v>
      </c>
      <c r="D34" s="25">
        <v>-25935840</v>
      </c>
      <c r="E34" s="36">
        <v>26013960</v>
      </c>
      <c r="F34" s="36">
        <v>26013960</v>
      </c>
      <c r="G34" s="42"/>
    </row>
    <row r="35" spans="1:7" s="12" customFormat="1" ht="24" customHeight="1" x14ac:dyDescent="0.25">
      <c r="A35" s="43" t="s">
        <v>38</v>
      </c>
      <c r="B35" s="43"/>
      <c r="C35" s="43"/>
      <c r="D35" s="7">
        <f>SUM(D29:D34)</f>
        <v>2192884.5399999991</v>
      </c>
      <c r="E35" s="7">
        <f t="shared" ref="E35:F35" si="0">SUM(E29:E34)</f>
        <v>0</v>
      </c>
      <c r="F35" s="7">
        <f t="shared" si="0"/>
        <v>0</v>
      </c>
      <c r="G35" s="13"/>
    </row>
    <row r="36" spans="1:7" s="12" customFormat="1" ht="72" customHeight="1" x14ac:dyDescent="0.25">
      <c r="A36" s="27">
        <v>4</v>
      </c>
      <c r="B36" s="27" t="s">
        <v>39</v>
      </c>
      <c r="C36" s="5" t="s">
        <v>65</v>
      </c>
      <c r="D36" s="25">
        <v>128301.93</v>
      </c>
      <c r="E36" s="7"/>
      <c r="F36" s="7"/>
      <c r="G36" s="26" t="s">
        <v>40</v>
      </c>
    </row>
    <row r="37" spans="1:7" s="12" customFormat="1" ht="39" customHeight="1" x14ac:dyDescent="0.25">
      <c r="A37" s="43">
        <v>5</v>
      </c>
      <c r="B37" s="44" t="s">
        <v>41</v>
      </c>
      <c r="C37" s="5" t="s">
        <v>57</v>
      </c>
      <c r="D37" s="25">
        <f>1893469.49</f>
        <v>1893469.49</v>
      </c>
      <c r="E37" s="7"/>
      <c r="F37" s="7"/>
      <c r="G37" s="42" t="s">
        <v>82</v>
      </c>
    </row>
    <row r="38" spans="1:7" s="12" customFormat="1" ht="24" customHeight="1" x14ac:dyDescent="0.25">
      <c r="A38" s="43"/>
      <c r="B38" s="44"/>
      <c r="C38" s="5" t="s">
        <v>58</v>
      </c>
      <c r="D38" s="25">
        <f>-1893469.49</f>
        <v>-1893469.49</v>
      </c>
      <c r="E38" s="7"/>
      <c r="F38" s="7"/>
      <c r="G38" s="42"/>
    </row>
    <row r="39" spans="1:7" s="12" customFormat="1" ht="24" customHeight="1" x14ac:dyDescent="0.25">
      <c r="A39" s="43"/>
      <c r="B39" s="44"/>
      <c r="C39" s="5" t="s">
        <v>80</v>
      </c>
      <c r="D39" s="25">
        <v>-0.11</v>
      </c>
      <c r="E39" s="7"/>
      <c r="F39" s="7"/>
      <c r="G39" s="42" t="s">
        <v>88</v>
      </c>
    </row>
    <row r="40" spans="1:7" s="12" customFormat="1" ht="24" customHeight="1" x14ac:dyDescent="0.25">
      <c r="A40" s="43"/>
      <c r="B40" s="44"/>
      <c r="C40" s="5" t="s">
        <v>58</v>
      </c>
      <c r="D40" s="25">
        <v>0.11</v>
      </c>
      <c r="E40" s="7"/>
      <c r="F40" s="7"/>
      <c r="G40" s="42"/>
    </row>
    <row r="41" spans="1:7" s="12" customFormat="1" ht="62.25" customHeight="1" x14ac:dyDescent="0.25">
      <c r="A41" s="43"/>
      <c r="B41" s="44"/>
      <c r="C41" s="5" t="s">
        <v>66</v>
      </c>
      <c r="D41" s="25">
        <v>-1.84</v>
      </c>
      <c r="E41" s="7"/>
      <c r="F41" s="7"/>
      <c r="G41" s="26" t="s">
        <v>79</v>
      </c>
    </row>
    <row r="42" spans="1:7" s="12" customFormat="1" ht="24" customHeight="1" x14ac:dyDescent="0.25">
      <c r="A42" s="43" t="s">
        <v>42</v>
      </c>
      <c r="B42" s="43"/>
      <c r="C42" s="43"/>
      <c r="D42" s="7">
        <f>SUM(D37:D41)</f>
        <v>-1.84</v>
      </c>
      <c r="E42" s="7">
        <f t="shared" ref="E42:F42" si="1">SUM(E37:E38)</f>
        <v>0</v>
      </c>
      <c r="F42" s="7">
        <f t="shared" si="1"/>
        <v>0</v>
      </c>
      <c r="G42" s="13"/>
    </row>
    <row r="43" spans="1:7" s="12" customFormat="1" ht="42.75" customHeight="1" x14ac:dyDescent="0.25">
      <c r="A43" s="43">
        <v>6</v>
      </c>
      <c r="B43" s="43" t="s">
        <v>44</v>
      </c>
      <c r="C43" s="5" t="s">
        <v>63</v>
      </c>
      <c r="D43" s="25">
        <v>436800</v>
      </c>
      <c r="E43" s="7"/>
      <c r="F43" s="7"/>
      <c r="G43" s="42" t="s">
        <v>43</v>
      </c>
    </row>
    <row r="44" spans="1:7" s="12" customFormat="1" ht="24" customHeight="1" x14ac:dyDescent="0.25">
      <c r="A44" s="43"/>
      <c r="B44" s="43"/>
      <c r="C44" s="5" t="s">
        <v>64</v>
      </c>
      <c r="D44" s="25">
        <v>-436800</v>
      </c>
      <c r="E44" s="7"/>
      <c r="F44" s="7"/>
      <c r="G44" s="42"/>
    </row>
    <row r="45" spans="1:7" s="12" customFormat="1" ht="24" customHeight="1" x14ac:dyDescent="0.25">
      <c r="A45" s="43" t="s">
        <v>45</v>
      </c>
      <c r="B45" s="43"/>
      <c r="C45" s="43"/>
      <c r="D45" s="7">
        <f>SUM(D43:D44)</f>
        <v>0</v>
      </c>
      <c r="E45" s="7">
        <f>SUM(E43:E44)</f>
        <v>0</v>
      </c>
      <c r="F45" s="7">
        <f>SUM(F43:F44)</f>
        <v>0</v>
      </c>
      <c r="G45" s="13"/>
    </row>
    <row r="46" spans="1:7" s="12" customFormat="1" ht="24" customHeight="1" x14ac:dyDescent="0.25">
      <c r="A46" s="52">
        <v>7</v>
      </c>
      <c r="B46" s="54" t="s">
        <v>85</v>
      </c>
      <c r="C46" s="38" t="s">
        <v>58</v>
      </c>
      <c r="D46" s="25">
        <v>-0.01</v>
      </c>
      <c r="E46" s="7"/>
      <c r="F46" s="7"/>
      <c r="G46" s="42" t="s">
        <v>81</v>
      </c>
    </row>
    <row r="47" spans="1:7" s="12" customFormat="1" ht="24" customHeight="1" x14ac:dyDescent="0.25">
      <c r="A47" s="53"/>
      <c r="B47" s="55"/>
      <c r="C47" s="38" t="s">
        <v>86</v>
      </c>
      <c r="D47" s="25">
        <v>0.01</v>
      </c>
      <c r="E47" s="7"/>
      <c r="F47" s="7"/>
      <c r="G47" s="42"/>
    </row>
    <row r="48" spans="1:7" s="12" customFormat="1" ht="24" customHeight="1" x14ac:dyDescent="0.25">
      <c r="A48" s="56" t="s">
        <v>87</v>
      </c>
      <c r="B48" s="57"/>
      <c r="C48" s="58"/>
      <c r="D48" s="7">
        <f>SUM(D46:D47)</f>
        <v>0</v>
      </c>
      <c r="E48" s="7">
        <f t="shared" ref="E48:F48" si="2">SUM(E46:E47)</f>
        <v>0</v>
      </c>
      <c r="F48" s="7">
        <f t="shared" si="2"/>
        <v>0</v>
      </c>
      <c r="G48" s="37"/>
    </row>
    <row r="50" spans="1:7" s="12" customFormat="1" ht="92.25" customHeight="1" x14ac:dyDescent="0.25">
      <c r="A50" s="27">
        <v>8</v>
      </c>
      <c r="B50" s="50" t="s">
        <v>83</v>
      </c>
      <c r="C50" s="50"/>
      <c r="D50" s="8">
        <v>4239335.0999999996</v>
      </c>
      <c r="E50" s="7"/>
      <c r="F50" s="7"/>
      <c r="G50" s="13" t="s">
        <v>70</v>
      </c>
    </row>
    <row r="51" spans="1:7" ht="21.75" customHeight="1" x14ac:dyDescent="0.25">
      <c r="A51" s="43" t="s">
        <v>9</v>
      </c>
      <c r="B51" s="43"/>
      <c r="C51" s="43"/>
      <c r="D51" s="4">
        <f>SUM(D23+D28+D35+D36+D42+D45+D50+D48)</f>
        <v>6015313.8600000022</v>
      </c>
      <c r="E51" s="4">
        <f t="shared" ref="E51:F51" si="3">SUM(E23+E28+E35+E36+E42+E45+E50+E48)</f>
        <v>0</v>
      </c>
      <c r="F51" s="4">
        <f t="shared" si="3"/>
        <v>0</v>
      </c>
      <c r="G51" s="5"/>
    </row>
    <row r="52" spans="1:7" ht="77.25" customHeight="1" x14ac:dyDescent="0.25">
      <c r="A52" s="39" t="s">
        <v>84</v>
      </c>
      <c r="B52" s="40"/>
      <c r="C52" s="40"/>
      <c r="D52" s="40"/>
      <c r="E52" s="40"/>
      <c r="F52" s="40"/>
      <c r="G52" s="41"/>
    </row>
    <row r="53" spans="1:7" ht="45" customHeight="1" x14ac:dyDescent="0.25">
      <c r="A53" s="1"/>
      <c r="B53" s="10" t="s">
        <v>4</v>
      </c>
      <c r="C53" s="19" t="s">
        <v>0</v>
      </c>
      <c r="D53" s="27" t="s">
        <v>1</v>
      </c>
      <c r="E53" s="27"/>
      <c r="F53" s="27"/>
      <c r="G53" s="28" t="s">
        <v>2</v>
      </c>
    </row>
    <row r="54" spans="1:7" ht="21" customHeight="1" x14ac:dyDescent="0.25">
      <c r="A54" s="1"/>
      <c r="B54" s="45" t="s">
        <v>10</v>
      </c>
      <c r="C54" s="45"/>
      <c r="D54" s="45"/>
      <c r="E54" s="45"/>
      <c r="F54" s="45"/>
      <c r="G54" s="45"/>
    </row>
    <row r="55" spans="1:7" x14ac:dyDescent="0.25">
      <c r="A55" s="1"/>
      <c r="B55" s="6">
        <v>2023</v>
      </c>
      <c r="C55" s="20">
        <v>2775350318.7800002</v>
      </c>
      <c r="D55" s="5">
        <f>D10</f>
        <v>1775838.76</v>
      </c>
      <c r="E55" s="5"/>
      <c r="F55" s="5"/>
      <c r="G55" s="5">
        <f>SUM(C55+D55)</f>
        <v>2777126157.5400004</v>
      </c>
    </row>
    <row r="56" spans="1:7" x14ac:dyDescent="0.25">
      <c r="A56" s="1"/>
      <c r="B56" s="6">
        <v>2024</v>
      </c>
      <c r="C56" s="20">
        <v>2234813051.5500002</v>
      </c>
      <c r="D56" s="5">
        <f>E10</f>
        <v>0</v>
      </c>
      <c r="E56" s="5"/>
      <c r="F56" s="5"/>
      <c r="G56" s="5">
        <f t="shared" ref="G56:G57" si="4">SUM(C56+D56)</f>
        <v>2234813051.5500002</v>
      </c>
    </row>
    <row r="57" spans="1:7" x14ac:dyDescent="0.25">
      <c r="A57" s="1"/>
      <c r="B57" s="6">
        <v>2025</v>
      </c>
      <c r="C57" s="20">
        <v>1294617971.46</v>
      </c>
      <c r="D57" s="5">
        <f>F10</f>
        <v>0</v>
      </c>
      <c r="E57" s="5"/>
      <c r="F57" s="5"/>
      <c r="G57" s="5">
        <f t="shared" si="4"/>
        <v>1294617971.46</v>
      </c>
    </row>
    <row r="58" spans="1:7" ht="21" customHeight="1" x14ac:dyDescent="0.25">
      <c r="A58" s="1"/>
      <c r="B58" s="43" t="s">
        <v>11</v>
      </c>
      <c r="C58" s="43"/>
      <c r="D58" s="43"/>
      <c r="E58" s="43"/>
      <c r="F58" s="43"/>
      <c r="G58" s="43"/>
    </row>
    <row r="59" spans="1:7" x14ac:dyDescent="0.25">
      <c r="A59" s="1"/>
      <c r="B59" s="6">
        <v>2023</v>
      </c>
      <c r="C59" s="20">
        <v>2799650318.7800002</v>
      </c>
      <c r="D59" s="5">
        <f>SUM(D51)</f>
        <v>6015313.8600000022</v>
      </c>
      <c r="E59" s="5"/>
      <c r="F59" s="5"/>
      <c r="G59" s="5">
        <f>SUM(C59+D59)</f>
        <v>2805665632.6400003</v>
      </c>
    </row>
    <row r="60" spans="1:7" x14ac:dyDescent="0.25">
      <c r="A60" s="1"/>
      <c r="B60" s="6">
        <v>2024</v>
      </c>
      <c r="C60" s="20">
        <v>2234813051.5500002</v>
      </c>
      <c r="D60" s="5">
        <f>SUM(E51)</f>
        <v>0</v>
      </c>
      <c r="E60" s="5"/>
      <c r="F60" s="5"/>
      <c r="G60" s="5">
        <f t="shared" ref="G60:G61" si="5">SUM(C60+D60)</f>
        <v>2234813051.5500002</v>
      </c>
    </row>
    <row r="61" spans="1:7" x14ac:dyDescent="0.25">
      <c r="A61" s="1"/>
      <c r="B61" s="6">
        <v>2025</v>
      </c>
      <c r="C61" s="20">
        <v>1294617971.46</v>
      </c>
      <c r="D61" s="5">
        <f>SUM(F51)</f>
        <v>0</v>
      </c>
      <c r="E61" s="5"/>
      <c r="F61" s="5"/>
      <c r="G61" s="5">
        <f t="shared" si="5"/>
        <v>1294617971.46</v>
      </c>
    </row>
    <row r="62" spans="1:7" ht="23.25" customHeight="1" x14ac:dyDescent="0.25">
      <c r="A62" s="1"/>
      <c r="B62" s="43" t="s">
        <v>3</v>
      </c>
      <c r="C62" s="43"/>
      <c r="D62" s="43"/>
      <c r="E62" s="43"/>
      <c r="F62" s="43"/>
      <c r="G62" s="43"/>
    </row>
    <row r="63" spans="1:7" x14ac:dyDescent="0.25">
      <c r="A63" s="1"/>
      <c r="B63" s="6">
        <v>2023</v>
      </c>
      <c r="C63" s="11">
        <f>C55-C59</f>
        <v>-24300000</v>
      </c>
      <c r="D63" s="30">
        <f>SUM(D55-D59)</f>
        <v>-4239475.1000000024</v>
      </c>
      <c r="E63" s="5"/>
      <c r="F63" s="5"/>
      <c r="G63" s="5">
        <f>G55-G59</f>
        <v>-28539475.099999905</v>
      </c>
    </row>
    <row r="64" spans="1:7" x14ac:dyDescent="0.25">
      <c r="A64" s="1"/>
      <c r="B64" s="6">
        <v>2024</v>
      </c>
      <c r="C64" s="11">
        <f>C56-C60</f>
        <v>0</v>
      </c>
      <c r="D64" s="5">
        <f>SUM(D56-D60)</f>
        <v>0</v>
      </c>
      <c r="E64" s="5"/>
      <c r="F64" s="5"/>
      <c r="G64" s="5">
        <f t="shared" ref="G64:G65" si="6">SUM(C64+D64)</f>
        <v>0</v>
      </c>
    </row>
    <row r="65" spans="1:7" x14ac:dyDescent="0.25">
      <c r="A65" s="1"/>
      <c r="B65" s="6">
        <v>2025</v>
      </c>
      <c r="C65" s="11">
        <f>C57-C61</f>
        <v>0</v>
      </c>
      <c r="D65" s="5">
        <f t="shared" ref="D65" si="7">SUM(D57-D61)</f>
        <v>0</v>
      </c>
      <c r="E65" s="5"/>
      <c r="F65" s="5"/>
      <c r="G65" s="5">
        <f t="shared" si="6"/>
        <v>0</v>
      </c>
    </row>
  </sheetData>
  <mergeCells count="44">
    <mergeCell ref="A29:A34"/>
    <mergeCell ref="A35:C35"/>
    <mergeCell ref="A45:C45"/>
    <mergeCell ref="B46:B47"/>
    <mergeCell ref="A46:A47"/>
    <mergeCell ref="B7:B8"/>
    <mergeCell ref="A7:A8"/>
    <mergeCell ref="A9:C9"/>
    <mergeCell ref="A6:C6"/>
    <mergeCell ref="A10:C10"/>
    <mergeCell ref="B62:G62"/>
    <mergeCell ref="A51:C51"/>
    <mergeCell ref="B54:G54"/>
    <mergeCell ref="B58:G58"/>
    <mergeCell ref="A1:G1"/>
    <mergeCell ref="A2:G2"/>
    <mergeCell ref="A11:G11"/>
    <mergeCell ref="A23:C23"/>
    <mergeCell ref="B12:B22"/>
    <mergeCell ref="A12:A22"/>
    <mergeCell ref="A4:G4"/>
    <mergeCell ref="G19:G20"/>
    <mergeCell ref="G26:G27"/>
    <mergeCell ref="B24:B27"/>
    <mergeCell ref="A24:A27"/>
    <mergeCell ref="A28:C28"/>
    <mergeCell ref="G14:G15"/>
    <mergeCell ref="G17:G18"/>
    <mergeCell ref="G29:G31"/>
    <mergeCell ref="G33:G34"/>
    <mergeCell ref="B29:B34"/>
    <mergeCell ref="C29:C30"/>
    <mergeCell ref="A52:G52"/>
    <mergeCell ref="G37:G38"/>
    <mergeCell ref="A42:C42"/>
    <mergeCell ref="G43:G44"/>
    <mergeCell ref="B43:B44"/>
    <mergeCell ref="A43:A44"/>
    <mergeCell ref="A37:A41"/>
    <mergeCell ref="B37:B41"/>
    <mergeCell ref="G39:G40"/>
    <mergeCell ref="B50:C50"/>
    <mergeCell ref="A48:C48"/>
    <mergeCell ref="G46:G47"/>
  </mergeCells>
  <pageMargins left="0.9055118110236221" right="0.39370078740157483" top="0.59055118110236227" bottom="0.39370078740157483" header="0.31496062992125984" footer="0.31496062992125984"/>
  <pageSetup paperSize="9" scale="62" firstPageNumber="2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оч.</vt:lpstr>
      <vt:lpstr>'январь оч.'!Область_печати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2023-01-19T12:47:21Z</dcterms:modified>
</cp:coreProperties>
</file>