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845" windowWidth="14805" windowHeight="6270"/>
  </bookViews>
  <sheets>
    <sheet name="март" sheetId="8" r:id="rId1"/>
  </sheets>
  <definedNames>
    <definedName name="_xlnm.Print_Area" localSheetId="0">март!$A$1:$G$57</definedName>
  </definedNames>
  <calcPr calcId="145621"/>
</workbook>
</file>

<file path=xl/calcChain.xml><?xml version="1.0" encoding="utf-8"?>
<calcChain xmlns="http://schemas.openxmlformats.org/spreadsheetml/2006/main">
  <c r="D13" i="8" l="1"/>
  <c r="D21" i="8" l="1"/>
  <c r="D20" i="8"/>
  <c r="D31" i="8"/>
  <c r="D15" i="8"/>
  <c r="D12" i="8"/>
  <c r="D40" i="8" l="1"/>
  <c r="D27" i="8"/>
  <c r="E10" i="8"/>
  <c r="F10" i="8"/>
  <c r="D8" i="8"/>
  <c r="D10" i="8" s="1"/>
  <c r="D23" i="8" l="1"/>
  <c r="D42" i="8" l="1"/>
  <c r="F40" i="8"/>
  <c r="E40" i="8"/>
  <c r="E36" i="8"/>
  <c r="F36" i="8"/>
  <c r="D36" i="8"/>
  <c r="E34" i="8"/>
  <c r="F34" i="8"/>
  <c r="D34" i="8"/>
  <c r="E29" i="8"/>
  <c r="F29" i="8"/>
  <c r="D29" i="8"/>
  <c r="D48" i="8"/>
  <c r="D49" i="8"/>
  <c r="D47" i="8"/>
  <c r="D43" i="8" l="1"/>
  <c r="E23" i="8"/>
  <c r="F23" i="8"/>
  <c r="E42" i="8"/>
  <c r="F42" i="8"/>
  <c r="E43" i="8" l="1"/>
  <c r="D52" i="8" s="1"/>
  <c r="F43" i="8"/>
  <c r="D53" i="8" s="1"/>
  <c r="D51" i="8" l="1"/>
  <c r="D57" i="8"/>
  <c r="C57" i="8"/>
  <c r="C56" i="8"/>
  <c r="C55" i="8"/>
  <c r="G53" i="8"/>
  <c r="G49" i="8"/>
  <c r="G48" i="8"/>
  <c r="D55" i="8" l="1"/>
  <c r="G47" i="8"/>
  <c r="G57" i="8"/>
  <c r="D56" i="8" l="1"/>
  <c r="G56" i="8" s="1"/>
  <c r="G51" i="8"/>
  <c r="G55" i="8" s="1"/>
  <c r="G52" i="8"/>
</calcChain>
</file>

<file path=xl/sharedStrings.xml><?xml version="1.0" encoding="utf-8"?>
<sst xmlns="http://schemas.openxmlformats.org/spreadsheetml/2006/main" count="86" uniqueCount="80">
  <si>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</si>
  <si>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</si>
  <si>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</si>
  <si>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</si>
  <si>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</si>
  <si>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</si>
  <si>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</si>
  <si>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</si>
  <si>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</si>
  <si>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</si>
  <si>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</si>
  <si>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</si>
  <si>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</si>
  <si>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РАСХОДЫ:</t>
  </si>
  <si>
    <t>2023 год</t>
  </si>
  <si>
    <t>2024 год</t>
  </si>
  <si>
    <t>Итого по 954:</t>
  </si>
  <si>
    <t xml:space="preserve">Наименование ГАДБ/ ГРБС </t>
  </si>
  <si>
    <t>0113.8090060150.600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</si>
  <si>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
от 19.12.2022 № 53/260 «О бюджете городского округа Кинешма на 2023 год и плановый период 2024 и 2025 годов»
 «О бюджете городского округа Кинешма на 2022 год и плановый период 2023 и 2024 годов»</t>
  </si>
  <si>
    <t>2025 год</t>
  </si>
  <si>
    <t>Управление образования</t>
  </si>
  <si>
    <t>Итого по 953:</t>
  </si>
  <si>
    <t>ДОХОДЫ:</t>
  </si>
  <si>
    <t>Итого по доходам:</t>
  </si>
  <si>
    <t>Администрация</t>
  </si>
  <si>
    <t>Итого по 961:</t>
  </si>
  <si>
    <t>Комитет по спорту</t>
  </si>
  <si>
    <t>Итого по 958:</t>
  </si>
  <si>
    <t>Комитет по культуре</t>
  </si>
  <si>
    <t>Итого по 951:</t>
  </si>
  <si>
    <t>0501.7490060050.800</t>
  </si>
  <si>
    <t>0113.8090010950.200</t>
  </si>
  <si>
    <t>1003.45401L4970.300</t>
  </si>
  <si>
    <t>0501.4510110550.200</t>
  </si>
  <si>
    <t>0503.5610411980.200</t>
  </si>
  <si>
    <t>Субсидия на реализацию мероприятия "Увековечивание памяти погибших при защите Отечества"</t>
  </si>
  <si>
    <t>Субсидия у целях предоставления социальных выплат молодым семьям</t>
  </si>
  <si>
    <t>Субсидия на ремонты в дошкольных учреждениях</t>
  </si>
  <si>
    <t>Перераспределение бюджетных ассигнований на организацию общественных работ на территории го Кинешма</t>
  </si>
  <si>
    <t>Перераспределение бюджетных ассигнований в целях заключения договора со специализированной организацией  по составлению требования о взыскании по независимой гарантии сумм неотработанного аванса (штрафа и пеней), и сопровождение на всех этапах до поступления средств на счет заказчика при расторжении муниципальных контрактов по объектам: капитальный ремонт мостового перехода через реку Томка по ул. А.Макарова, капитальный ремонт мостового перехода через реку Казоха по ул. Василевского – Советская за счет мероприятия «Дополнительные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 (отсутствие потребности)</t>
  </si>
  <si>
    <t>Перераспределение бюджетных ассигнований  на обеспечение деятельности учреждения в связи с уточнением расчетов по планированию ФОТ (уменьшение), с направлением на  обслуживание ПО, заключение договора с АДС, охраной, оплатой консультационных услуг</t>
  </si>
  <si>
    <t>Бюджетные ассигнования для осуществления строительного контроля на объекте по благоустройству общественной территории "Бульвар у ТЦ "Кинешемский"</t>
  </si>
  <si>
    <t>Бюджетные ассигнования на организацию общественных работ на территории го Кинешма</t>
  </si>
  <si>
    <t>КИЗО</t>
  </si>
  <si>
    <t>Итого по 965:</t>
  </si>
  <si>
    <t>0503.56301L2990.600</t>
  </si>
  <si>
    <t>0113.5410300420.200</t>
  </si>
  <si>
    <t>0409.4620311970.200</t>
  </si>
  <si>
    <t>0701.41702S8900.600</t>
  </si>
  <si>
    <t>0701.4110100020.600</t>
  </si>
  <si>
    <t>0702.4130100020.600</t>
  </si>
  <si>
    <t>0703.4140100020.600</t>
  </si>
  <si>
    <t>0113.5410300420.100
0113.5410300420.200</t>
  </si>
  <si>
    <t>0503.561011900.200</t>
  </si>
  <si>
    <t>0602.5500511830.200</t>
  </si>
  <si>
    <t>0113.7790000010.600</t>
  </si>
  <si>
    <t>0113.5210310140.600</t>
  </si>
  <si>
    <t>0113.7490060050.200
0113.7490060050.800</t>
  </si>
  <si>
    <t>0801.4220100020.600</t>
  </si>
  <si>
    <t>0113.5020110230.200</t>
  </si>
  <si>
    <t>2 02 25299 04 0000 150</t>
  </si>
  <si>
    <t>2 02 25497 04 0000 150</t>
  </si>
  <si>
    <t>2 02 29999 04 0000 150</t>
  </si>
  <si>
    <t>2 19 60010 04 0000 150</t>
  </si>
  <si>
    <t>Субсидия в целях предоставления социальных выплат молодым семьям</t>
  </si>
  <si>
    <t>Субсидия на ремонты в дошкольных образовательных учреждениях</t>
  </si>
  <si>
    <t>Бюджетные ассигнования для межевания земельного участка объекта "Сбросной коллектор строящихся очистных сооружений"</t>
  </si>
  <si>
    <t>Возврат безвозмездных поступлений (уточнение суммы по факту возвратов)</t>
  </si>
  <si>
    <t>Перераспределение бюджетных  ассигнований в целях исполнения судебных актов и оплаты исполнительных документов</t>
  </si>
  <si>
    <t>Закрытие бюджетных ассигнований в связи с уточнением поступлений по земельному налогу, в связи с изменением кадастровой стоимости земельных участков</t>
  </si>
  <si>
    <t xml:space="preserve">Перераспределение бюджетных ассигнований для финансового обеспечения расходов, предусмотренных к распределению на реализацию муниципальных программ </t>
  </si>
  <si>
    <t>Бюджетные ассигнования для проведения геодезических работ по изготовлению исполнительной съемки объекта "Порт культуры и отдыха" с целью дальнейшей передачи в казну</t>
  </si>
  <si>
    <t>0804.7490060200.200</t>
  </si>
  <si>
    <t>Уточнение поступлений по земельному налогу с организаций в части снижения поступлений от муниципальных учреждений г. Кинешмы в сфере образования, культуры и спорта в связи с изменением кадастровой стоимости земельных участков</t>
  </si>
  <si>
    <t>Перераспределение бюджетных ассигнований для заключения соглашения о признании и погашении задолженности и по теплоснабжению и ГВС муниципального жилищного фонда</t>
  </si>
  <si>
    <t xml:space="preserve">Бюджетные ассигнования в целях исполнения судебных актов и оплаты исполнительного документа о взыскании задолженности по оплате услуг управления МКД, взносов на кап.ремонт </t>
  </si>
  <si>
    <t xml:space="preserve">Проведение государственной историко-культурной экспертизы по объекту культурного наследия "Ансамбль застройки по ул. Комсомольская" с целью дальнейшего выполнения капитального ремонта МКД  на основании решения суда </t>
  </si>
  <si>
    <t>Бюджетные ассигнования для исполнения соглашений о признании и погашении задолженности за ком.услуги и кап.взносы за муниципальные помещения</t>
  </si>
  <si>
    <t>1 06 06032 04 0000 110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</si>
</sst>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1" fontId="7" fillId="0" borderId="4">
      <alignment horizontal="center" vertical="top" shrinkToFit="1"/>
    </xf>
  </cellStyleXfs>
  <cellXfs count="43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">
    <cellStyle name="xl23" xfId="2"/>
    <cellStyle name="xl29" xfId="4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view="pageBreakPreview" topLeftCell="A4" zoomScale="120" zoomScaleNormal="100" zoomScaleSheetLayoutView="120" workbookViewId="0">
      <selection activeCell="C9" sqref="C9"/>
    </sheetView>
  </sheetViews>
  <sheetFormatPr defaultRowHeight="15.75" x14ac:dyDescent="0.25"/>
  <cols>
    <col min="1" max="1" width="6.42578125" style="14" customWidth="1"/>
    <col min="2" max="2" width="18.85546875" style="16" customWidth="1"/>
    <col min="3" max="3" width="24.42578125" style="17" customWidth="1"/>
    <col min="4" max="4" width="17.7109375" style="14" customWidth="1"/>
    <col min="5" max="6" width="13.7109375" style="14" customWidth="1"/>
    <col min="7" max="7" width="38.85546875" style="14" customWidth="1"/>
    <col min="8" max="8" width="9.140625" style="14"/>
    <col min="9" max="9" width="12" style="14" bestFit="1" customWidth="1"/>
    <col min="10" max="10" width="11.28515625" style="14" bestFit="1" customWidth="1"/>
    <col min="11" max="16384" width="9.140625" style="14"/>
  </cols>
  <sheetData>
    <row r="1" spans="1:7" ht="107.25" customHeight="1" x14ac:dyDescent="0.25">
      <c r="A1" s="36" t="s">
        <v>19</v>
      </c>
      <c r="B1" s="36"/>
      <c r="C1" s="36"/>
      <c r="D1" s="36"/>
      <c r="E1" s="36"/>
      <c r="F1" s="36"/>
      <c r="G1" s="36"/>
    </row>
    <row r="2" spans="1:7" ht="35.25" customHeight="1" x14ac:dyDescent="0.25">
      <c r="A2" s="37" t="s">
        <v>8</v>
      </c>
      <c r="B2" s="37"/>
      <c r="C2" s="37"/>
      <c r="D2" s="37"/>
      <c r="E2" s="37"/>
      <c r="F2" s="37"/>
      <c r="G2" s="37"/>
    </row>
    <row r="3" spans="1:7" s="15" customFormat="1" ht="31.5" x14ac:dyDescent="0.25">
      <c r="A3" s="2" t="s">
        <v>5</v>
      </c>
      <c r="B3" s="3" t="s">
        <v>17</v>
      </c>
      <c r="C3" s="18" t="s">
        <v>7</v>
      </c>
      <c r="D3" s="1" t="s">
        <v>14</v>
      </c>
      <c r="E3" s="1" t="s">
        <v>15</v>
      </c>
      <c r="F3" s="2" t="s">
        <v>20</v>
      </c>
      <c r="G3" s="2" t="s">
        <v>6</v>
      </c>
    </row>
    <row r="4" spans="1:7" s="15" customFormat="1" x14ac:dyDescent="0.25">
      <c r="A4" s="38" t="s">
        <v>23</v>
      </c>
      <c r="B4" s="39"/>
      <c r="C4" s="39"/>
      <c r="D4" s="39"/>
      <c r="E4" s="39"/>
      <c r="F4" s="39"/>
      <c r="G4" s="40"/>
    </row>
    <row r="5" spans="1:7" s="15" customFormat="1" ht="69.75" customHeight="1" x14ac:dyDescent="0.25">
      <c r="A5" s="42">
        <v>1</v>
      </c>
      <c r="B5" s="41" t="s">
        <v>12</v>
      </c>
      <c r="C5" s="28" t="s">
        <v>61</v>
      </c>
      <c r="D5" s="8">
        <v>889135.24</v>
      </c>
      <c r="E5" s="26"/>
      <c r="F5" s="8"/>
      <c r="G5" s="31" t="s">
        <v>36</v>
      </c>
    </row>
    <row r="6" spans="1:7" s="15" customFormat="1" ht="54" customHeight="1" x14ac:dyDescent="0.25">
      <c r="A6" s="42"/>
      <c r="B6" s="41"/>
      <c r="C6" s="28" t="s">
        <v>62</v>
      </c>
      <c r="D6" s="8">
        <v>1904016.13</v>
      </c>
      <c r="E6" s="23"/>
      <c r="F6" s="24"/>
      <c r="G6" s="27" t="s">
        <v>65</v>
      </c>
    </row>
    <row r="7" spans="1:7" s="15" customFormat="1" ht="50.25" customHeight="1" x14ac:dyDescent="0.25">
      <c r="A7" s="42"/>
      <c r="B7" s="41"/>
      <c r="C7" s="28" t="s">
        <v>63</v>
      </c>
      <c r="D7" s="8">
        <v>15000000</v>
      </c>
      <c r="E7" s="26"/>
      <c r="F7" s="8"/>
      <c r="G7" s="27" t="s">
        <v>66</v>
      </c>
    </row>
    <row r="8" spans="1:7" s="15" customFormat="1" ht="145.5" customHeight="1" x14ac:dyDescent="0.25">
      <c r="A8" s="42"/>
      <c r="B8" s="41"/>
      <c r="C8" s="28" t="s">
        <v>79</v>
      </c>
      <c r="D8" s="8">
        <f>-12965641-18431.05-63740.32</f>
        <v>-13047812.370000001</v>
      </c>
      <c r="E8" s="26"/>
      <c r="F8" s="8"/>
      <c r="G8" s="27" t="s">
        <v>74</v>
      </c>
    </row>
    <row r="9" spans="1:7" s="15" customFormat="1" ht="73.5" customHeight="1" x14ac:dyDescent="0.25">
      <c r="A9" s="42"/>
      <c r="B9" s="41"/>
      <c r="C9" s="28" t="s">
        <v>64</v>
      </c>
      <c r="D9" s="8">
        <v>0.01</v>
      </c>
      <c r="E9" s="26"/>
      <c r="F9" s="8"/>
      <c r="G9" s="27" t="s">
        <v>68</v>
      </c>
    </row>
    <row r="10" spans="1:7" s="25" customFormat="1" x14ac:dyDescent="0.25">
      <c r="A10" s="34" t="s">
        <v>24</v>
      </c>
      <c r="B10" s="34"/>
      <c r="C10" s="34"/>
      <c r="D10" s="4">
        <f>SUM(D5:D9)</f>
        <v>4745339.01</v>
      </c>
      <c r="E10" s="4">
        <f t="shared" ref="E10:F10" si="0">SUM(E5:E9)</f>
        <v>0</v>
      </c>
      <c r="F10" s="4">
        <f t="shared" si="0"/>
        <v>0</v>
      </c>
      <c r="G10" s="30"/>
    </row>
    <row r="11" spans="1:7" s="9" customFormat="1" x14ac:dyDescent="0.25">
      <c r="A11" s="33" t="s">
        <v>13</v>
      </c>
      <c r="B11" s="33"/>
      <c r="C11" s="33"/>
      <c r="D11" s="33"/>
      <c r="E11" s="33"/>
      <c r="F11" s="33"/>
      <c r="G11" s="33"/>
    </row>
    <row r="12" spans="1:7" s="9" customFormat="1" ht="81" customHeight="1" x14ac:dyDescent="0.25">
      <c r="A12" s="33">
        <v>1</v>
      </c>
      <c r="B12" s="34" t="s">
        <v>12</v>
      </c>
      <c r="C12" s="5" t="s">
        <v>46</v>
      </c>
      <c r="D12" s="8">
        <f>889135.24+3275.76</f>
        <v>892411</v>
      </c>
      <c r="E12" s="32"/>
      <c r="F12" s="3"/>
      <c r="G12" s="31" t="s">
        <v>36</v>
      </c>
    </row>
    <row r="13" spans="1:7" s="9" customFormat="1" ht="93" customHeight="1" x14ac:dyDescent="0.25">
      <c r="A13" s="33"/>
      <c r="B13" s="34"/>
      <c r="C13" s="5" t="s">
        <v>31</v>
      </c>
      <c r="D13" s="8">
        <f>-23729.46-55750.69-39649.96-150000</f>
        <v>-269130.11</v>
      </c>
      <c r="E13" s="32"/>
      <c r="F13" s="3"/>
      <c r="G13" s="27" t="s">
        <v>69</v>
      </c>
    </row>
    <row r="14" spans="1:7" s="9" customFormat="1" ht="89.25" customHeight="1" x14ac:dyDescent="0.25">
      <c r="A14" s="33"/>
      <c r="B14" s="34"/>
      <c r="C14" s="5" t="s">
        <v>57</v>
      </c>
      <c r="D14" s="8">
        <v>-247737.37</v>
      </c>
      <c r="E14" s="32"/>
      <c r="F14" s="3"/>
      <c r="G14" s="27" t="s">
        <v>39</v>
      </c>
    </row>
    <row r="15" spans="1:7" s="9" customFormat="1" ht="123.75" customHeight="1" x14ac:dyDescent="0.25">
      <c r="A15" s="33"/>
      <c r="B15" s="34"/>
      <c r="C15" s="5" t="s">
        <v>18</v>
      </c>
      <c r="D15" s="8">
        <f>-354852.92+0.01+404.6-3275.76</f>
        <v>-357724.07</v>
      </c>
      <c r="E15" s="32"/>
      <c r="F15" s="3"/>
      <c r="G15" s="13" t="s">
        <v>71</v>
      </c>
    </row>
    <row r="16" spans="1:7" s="9" customFormat="1" ht="177.75" customHeight="1" x14ac:dyDescent="0.25">
      <c r="A16" s="33"/>
      <c r="B16" s="34"/>
      <c r="C16" s="5" t="s">
        <v>47</v>
      </c>
      <c r="D16" s="8">
        <v>180000</v>
      </c>
      <c r="E16" s="32"/>
      <c r="F16" s="3"/>
      <c r="G16" s="35" t="s">
        <v>40</v>
      </c>
    </row>
    <row r="17" spans="1:7" s="9" customFormat="1" ht="260.25" customHeight="1" x14ac:dyDescent="0.25">
      <c r="A17" s="33"/>
      <c r="B17" s="34"/>
      <c r="C17" s="5" t="s">
        <v>48</v>
      </c>
      <c r="D17" s="8">
        <v>-180000</v>
      </c>
      <c r="E17" s="32"/>
      <c r="F17" s="3"/>
      <c r="G17" s="35"/>
    </row>
    <row r="18" spans="1:7" s="9" customFormat="1" ht="94.5" x14ac:dyDescent="0.25">
      <c r="A18" s="33"/>
      <c r="B18" s="34"/>
      <c r="C18" s="5" t="s">
        <v>54</v>
      </c>
      <c r="D18" s="8">
        <v>15000</v>
      </c>
      <c r="E18" s="32"/>
      <c r="F18" s="3"/>
      <c r="G18" s="27" t="s">
        <v>72</v>
      </c>
    </row>
    <row r="19" spans="1:7" s="9" customFormat="1" ht="83.25" customHeight="1" x14ac:dyDescent="0.25">
      <c r="A19" s="33"/>
      <c r="B19" s="34"/>
      <c r="C19" s="5" t="s">
        <v>55</v>
      </c>
      <c r="D19" s="8">
        <v>12000</v>
      </c>
      <c r="E19" s="32"/>
      <c r="F19" s="3"/>
      <c r="G19" s="27" t="s">
        <v>67</v>
      </c>
    </row>
    <row r="20" spans="1:7" s="9" customFormat="1" ht="70.5" customHeight="1" x14ac:dyDescent="0.25">
      <c r="A20" s="33"/>
      <c r="B20" s="34"/>
      <c r="C20" s="3" t="s">
        <v>53</v>
      </c>
      <c r="D20" s="8">
        <f>101000+40000+5000+44500-15000-1940</f>
        <v>173560</v>
      </c>
      <c r="E20" s="32"/>
      <c r="F20" s="3"/>
      <c r="G20" s="35" t="s">
        <v>41</v>
      </c>
    </row>
    <row r="21" spans="1:7" s="9" customFormat="1" ht="90.75" customHeight="1" x14ac:dyDescent="0.25">
      <c r="A21" s="33"/>
      <c r="B21" s="34"/>
      <c r="C21" s="5" t="s">
        <v>56</v>
      </c>
      <c r="D21" s="8">
        <f>-150630.19-49929.81</f>
        <v>-200560</v>
      </c>
      <c r="E21" s="32"/>
      <c r="F21" s="3"/>
      <c r="G21" s="35"/>
    </row>
    <row r="22" spans="1:7" s="9" customFormat="1" ht="109.5" customHeight="1" x14ac:dyDescent="0.25">
      <c r="A22" s="33"/>
      <c r="B22" s="34"/>
      <c r="C22" s="5" t="s">
        <v>35</v>
      </c>
      <c r="D22" s="8">
        <v>354852.92</v>
      </c>
      <c r="E22" s="32"/>
      <c r="F22" s="3"/>
      <c r="G22" s="27" t="s">
        <v>42</v>
      </c>
    </row>
    <row r="23" spans="1:7" s="12" customFormat="1" x14ac:dyDescent="0.25">
      <c r="A23" s="33" t="s">
        <v>16</v>
      </c>
      <c r="B23" s="33"/>
      <c r="C23" s="33"/>
      <c r="D23" s="7">
        <f>SUM(D12:D22)</f>
        <v>372672.37</v>
      </c>
      <c r="E23" s="7">
        <f>SUM(E12:E21)</f>
        <v>0</v>
      </c>
      <c r="F23" s="7">
        <f>SUM(F12:F21)</f>
        <v>0</v>
      </c>
      <c r="G23" s="13"/>
    </row>
    <row r="24" spans="1:7" s="12" customFormat="1" ht="31.5" x14ac:dyDescent="0.25">
      <c r="A24" s="33">
        <v>2</v>
      </c>
      <c r="B24" s="33" t="s">
        <v>25</v>
      </c>
      <c r="C24" s="5" t="s">
        <v>33</v>
      </c>
      <c r="D24" s="8">
        <v>1904016.13</v>
      </c>
      <c r="E24" s="7"/>
      <c r="F24" s="7"/>
      <c r="G24" s="27" t="s">
        <v>37</v>
      </c>
    </row>
    <row r="25" spans="1:7" s="12" customFormat="1" ht="49.5" customHeight="1" x14ac:dyDescent="0.25">
      <c r="A25" s="33"/>
      <c r="B25" s="33"/>
      <c r="C25" s="5" t="s">
        <v>32</v>
      </c>
      <c r="D25" s="8">
        <v>6957.94</v>
      </c>
      <c r="E25" s="7"/>
      <c r="F25" s="7"/>
      <c r="G25" s="35" t="s">
        <v>75</v>
      </c>
    </row>
    <row r="26" spans="1:7" s="12" customFormat="1" ht="57" customHeight="1" x14ac:dyDescent="0.25">
      <c r="A26" s="33"/>
      <c r="B26" s="33"/>
      <c r="C26" s="5" t="s">
        <v>34</v>
      </c>
      <c r="D26" s="8">
        <v>-6957.94</v>
      </c>
      <c r="E26" s="7"/>
      <c r="F26" s="7"/>
      <c r="G26" s="35"/>
    </row>
    <row r="27" spans="1:7" s="12" customFormat="1" ht="110.25" customHeight="1" x14ac:dyDescent="0.25">
      <c r="A27" s="33"/>
      <c r="B27" s="33"/>
      <c r="C27" s="3" t="s">
        <v>58</v>
      </c>
      <c r="D27" s="8">
        <f>23729.46+55750.69</f>
        <v>79480.149999999994</v>
      </c>
      <c r="E27" s="7"/>
      <c r="F27" s="7"/>
      <c r="G27" s="27" t="s">
        <v>76</v>
      </c>
    </row>
    <row r="28" spans="1:7" s="12" customFormat="1" ht="60" customHeight="1" x14ac:dyDescent="0.25">
      <c r="A28" s="33"/>
      <c r="B28" s="33"/>
      <c r="C28" s="5" t="s">
        <v>57</v>
      </c>
      <c r="D28" s="8">
        <v>247332.77</v>
      </c>
      <c r="E28" s="7"/>
      <c r="F28" s="7"/>
      <c r="G28" s="27" t="s">
        <v>43</v>
      </c>
    </row>
    <row r="29" spans="1:7" s="12" customFormat="1" x14ac:dyDescent="0.25">
      <c r="A29" s="33" t="s">
        <v>26</v>
      </c>
      <c r="B29" s="33"/>
      <c r="C29" s="33"/>
      <c r="D29" s="7">
        <f>SUM(D24:D28)</f>
        <v>2230829.0499999998</v>
      </c>
      <c r="E29" s="7">
        <f>SUM(E24:E28)</f>
        <v>0</v>
      </c>
      <c r="F29" s="7">
        <f>SUM(F24:F28)</f>
        <v>0</v>
      </c>
      <c r="G29" s="13"/>
    </row>
    <row r="30" spans="1:7" s="12" customFormat="1" ht="47.25" customHeight="1" x14ac:dyDescent="0.25">
      <c r="A30" s="33">
        <v>3</v>
      </c>
      <c r="B30" s="34" t="s">
        <v>21</v>
      </c>
      <c r="C30" s="5" t="s">
        <v>49</v>
      </c>
      <c r="D30" s="8">
        <v>15000000</v>
      </c>
      <c r="E30" s="23"/>
      <c r="F30" s="24"/>
      <c r="G30" s="27" t="s">
        <v>38</v>
      </c>
    </row>
    <row r="31" spans="1:7" s="12" customFormat="1" ht="28.5" customHeight="1" x14ac:dyDescent="0.25">
      <c r="A31" s="33"/>
      <c r="B31" s="34"/>
      <c r="C31" s="5" t="s">
        <v>50</v>
      </c>
      <c r="D31" s="8">
        <f>-5889572-312194</f>
        <v>-6201766</v>
      </c>
      <c r="E31" s="23"/>
      <c r="F31" s="24"/>
      <c r="G31" s="35" t="s">
        <v>70</v>
      </c>
    </row>
    <row r="32" spans="1:7" s="12" customFormat="1" ht="28.5" customHeight="1" x14ac:dyDescent="0.25">
      <c r="A32" s="33"/>
      <c r="B32" s="34"/>
      <c r="C32" s="5" t="s">
        <v>51</v>
      </c>
      <c r="D32" s="8">
        <v>-6501138</v>
      </c>
      <c r="E32" s="23"/>
      <c r="F32" s="24"/>
      <c r="G32" s="35"/>
    </row>
    <row r="33" spans="1:7" s="12" customFormat="1" ht="28.5" customHeight="1" x14ac:dyDescent="0.25">
      <c r="A33" s="33"/>
      <c r="B33" s="34"/>
      <c r="C33" s="5" t="s">
        <v>52</v>
      </c>
      <c r="D33" s="8">
        <v>-262737</v>
      </c>
      <c r="E33" s="7"/>
      <c r="F33" s="7"/>
      <c r="G33" s="35"/>
    </row>
    <row r="34" spans="1:7" s="12" customFormat="1" x14ac:dyDescent="0.25">
      <c r="A34" s="33" t="s">
        <v>22</v>
      </c>
      <c r="B34" s="33"/>
      <c r="C34" s="33"/>
      <c r="D34" s="7">
        <f>SUM(D30:D33)</f>
        <v>2034359</v>
      </c>
      <c r="E34" s="7">
        <f>SUM(E30:E33)</f>
        <v>0</v>
      </c>
      <c r="F34" s="7">
        <f>SUM(F30:F33)</f>
        <v>0</v>
      </c>
      <c r="G34" s="13"/>
    </row>
    <row r="35" spans="1:7" s="12" customFormat="1" ht="97.5" customHeight="1" x14ac:dyDescent="0.25">
      <c r="A35" s="29">
        <v>4</v>
      </c>
      <c r="B35" s="30" t="s">
        <v>27</v>
      </c>
      <c r="C35" s="4"/>
      <c r="D35" s="22">
        <v>-18431.05</v>
      </c>
      <c r="E35" s="7"/>
      <c r="F35" s="7"/>
      <c r="G35" s="27" t="s">
        <v>70</v>
      </c>
    </row>
    <row r="36" spans="1:7" s="12" customFormat="1" x14ac:dyDescent="0.25">
      <c r="A36" s="33" t="s">
        <v>28</v>
      </c>
      <c r="B36" s="33"/>
      <c r="C36" s="33"/>
      <c r="D36" s="7">
        <f>SUM(D35:D35)</f>
        <v>-18431.05</v>
      </c>
      <c r="E36" s="7">
        <f>SUM(E35:E35)</f>
        <v>0</v>
      </c>
      <c r="F36" s="7">
        <f>SUM(F35:F35)</f>
        <v>0</v>
      </c>
      <c r="G36" s="13"/>
    </row>
    <row r="37" spans="1:7" s="12" customFormat="1" ht="54.75" customHeight="1" x14ac:dyDescent="0.25">
      <c r="A37" s="33">
        <v>5</v>
      </c>
      <c r="B37" s="34" t="s">
        <v>29</v>
      </c>
      <c r="C37" s="5" t="s">
        <v>52</v>
      </c>
      <c r="D37" s="22">
        <v>-62582.02</v>
      </c>
      <c r="E37" s="7"/>
      <c r="F37" s="7"/>
      <c r="G37" s="35" t="s">
        <v>70</v>
      </c>
    </row>
    <row r="38" spans="1:7" s="12" customFormat="1" ht="54.75" customHeight="1" x14ac:dyDescent="0.25">
      <c r="A38" s="33"/>
      <c r="B38" s="34"/>
      <c r="C38" s="5" t="s">
        <v>59</v>
      </c>
      <c r="D38" s="22">
        <v>-1158.3</v>
      </c>
      <c r="E38" s="7"/>
      <c r="F38" s="7"/>
      <c r="G38" s="35"/>
    </row>
    <row r="39" spans="1:7" s="12" customFormat="1" ht="158.25" customHeight="1" x14ac:dyDescent="0.25">
      <c r="A39" s="33"/>
      <c r="B39" s="34"/>
      <c r="C39" s="5" t="s">
        <v>73</v>
      </c>
      <c r="D39" s="8">
        <v>150000</v>
      </c>
      <c r="E39" s="7"/>
      <c r="F39" s="7"/>
      <c r="G39" s="27" t="s">
        <v>77</v>
      </c>
    </row>
    <row r="40" spans="1:7" s="12" customFormat="1" x14ac:dyDescent="0.25">
      <c r="A40" s="33" t="s">
        <v>30</v>
      </c>
      <c r="B40" s="33"/>
      <c r="C40" s="33"/>
      <c r="D40" s="7">
        <f>SUM(D37:D39)</f>
        <v>86259.68</v>
      </c>
      <c r="E40" s="7">
        <f>SUM(E37:E39)</f>
        <v>0</v>
      </c>
      <c r="F40" s="7">
        <f>SUM(F37:F39)</f>
        <v>0</v>
      </c>
      <c r="G40" s="13"/>
    </row>
    <row r="41" spans="1:7" s="12" customFormat="1" ht="135" customHeight="1" x14ac:dyDescent="0.25">
      <c r="A41" s="29">
        <v>6</v>
      </c>
      <c r="B41" s="4" t="s">
        <v>44</v>
      </c>
      <c r="C41" s="5" t="s">
        <v>60</v>
      </c>
      <c r="D41" s="22">
        <v>39649.96</v>
      </c>
      <c r="E41" s="7"/>
      <c r="F41" s="7"/>
      <c r="G41" s="27" t="s">
        <v>78</v>
      </c>
    </row>
    <row r="42" spans="1:7" s="12" customFormat="1" x14ac:dyDescent="0.25">
      <c r="A42" s="33" t="s">
        <v>45</v>
      </c>
      <c r="B42" s="33"/>
      <c r="C42" s="33"/>
      <c r="D42" s="7">
        <f>SUM(D41:D41)</f>
        <v>39649.96</v>
      </c>
      <c r="E42" s="7">
        <f>SUM(E41:E41)</f>
        <v>0</v>
      </c>
      <c r="F42" s="7">
        <f>SUM(F41:F41)</f>
        <v>0</v>
      </c>
      <c r="G42" s="13"/>
    </row>
    <row r="43" spans="1:7" x14ac:dyDescent="0.25">
      <c r="A43" s="33" t="s">
        <v>9</v>
      </c>
      <c r="B43" s="33"/>
      <c r="C43" s="33"/>
      <c r="D43" s="4">
        <f>D23+D29+D34+D36+D40+D42</f>
        <v>4745339.01</v>
      </c>
      <c r="E43" s="4">
        <f>E23+E29+E34+E36+E40+E42</f>
        <v>0</v>
      </c>
      <c r="F43" s="4">
        <f>F23+F29+F34+F36+F40+F42</f>
        <v>0</v>
      </c>
      <c r="G43" s="5"/>
    </row>
    <row r="44" spans="1:7" x14ac:dyDescent="0.25">
      <c r="A44" s="29"/>
      <c r="B44" s="29"/>
      <c r="C44" s="29"/>
      <c r="D44" s="4"/>
      <c r="E44" s="4"/>
      <c r="F44" s="4"/>
      <c r="G44" s="5"/>
    </row>
    <row r="45" spans="1:7" ht="31.5" x14ac:dyDescent="0.25">
      <c r="A45" s="1"/>
      <c r="B45" s="10" t="s">
        <v>4</v>
      </c>
      <c r="C45" s="19" t="s">
        <v>0</v>
      </c>
      <c r="D45" s="29" t="s">
        <v>1</v>
      </c>
      <c r="E45" s="29"/>
      <c r="F45" s="29"/>
      <c r="G45" s="30" t="s">
        <v>2</v>
      </c>
    </row>
    <row r="46" spans="1:7" x14ac:dyDescent="0.25">
      <c r="A46" s="1"/>
      <c r="B46" s="34" t="s">
        <v>10</v>
      </c>
      <c r="C46" s="34"/>
      <c r="D46" s="34"/>
      <c r="E46" s="34"/>
      <c r="F46" s="34"/>
      <c r="G46" s="34"/>
    </row>
    <row r="47" spans="1:7" x14ac:dyDescent="0.25">
      <c r="A47" s="1"/>
      <c r="B47" s="6">
        <v>2023</v>
      </c>
      <c r="C47" s="20">
        <v>2867804769.46</v>
      </c>
      <c r="D47" s="5">
        <f>D10</f>
        <v>4745339.01</v>
      </c>
      <c r="E47" s="5"/>
      <c r="F47" s="5"/>
      <c r="G47" s="5">
        <f>SUM(C47+D47)</f>
        <v>2872550108.4700003</v>
      </c>
    </row>
    <row r="48" spans="1:7" x14ac:dyDescent="0.25">
      <c r="A48" s="1"/>
      <c r="B48" s="6">
        <v>2024</v>
      </c>
      <c r="C48" s="20">
        <v>2237549512.5500002</v>
      </c>
      <c r="D48" s="5">
        <f>E10</f>
        <v>0</v>
      </c>
      <c r="E48" s="5"/>
      <c r="F48" s="5"/>
      <c r="G48" s="5">
        <f t="shared" ref="G48:G49" si="1">SUM(C48+D48)</f>
        <v>2237549512.5500002</v>
      </c>
    </row>
    <row r="49" spans="1:7" x14ac:dyDescent="0.25">
      <c r="A49" s="1"/>
      <c r="B49" s="6">
        <v>2025</v>
      </c>
      <c r="C49" s="20">
        <v>1297354432.46</v>
      </c>
      <c r="D49" s="5">
        <f>F10</f>
        <v>0</v>
      </c>
      <c r="E49" s="5"/>
      <c r="F49" s="5"/>
      <c r="G49" s="5">
        <f t="shared" si="1"/>
        <v>1297354432.46</v>
      </c>
    </row>
    <row r="50" spans="1:7" x14ac:dyDescent="0.25">
      <c r="A50" s="1"/>
      <c r="B50" s="33" t="s">
        <v>11</v>
      </c>
      <c r="C50" s="33"/>
      <c r="D50" s="33"/>
      <c r="E50" s="33"/>
      <c r="F50" s="33"/>
      <c r="G50" s="33"/>
    </row>
    <row r="51" spans="1:7" x14ac:dyDescent="0.25">
      <c r="A51" s="1"/>
      <c r="B51" s="6">
        <v>2023</v>
      </c>
      <c r="C51" s="20">
        <v>2896344244.5599999</v>
      </c>
      <c r="D51" s="5">
        <f>SUM(D43)</f>
        <v>4745339.01</v>
      </c>
      <c r="E51" s="5"/>
      <c r="F51" s="5"/>
      <c r="G51" s="5">
        <f>SUM(C51+D51)</f>
        <v>2901089583.5700002</v>
      </c>
    </row>
    <row r="52" spans="1:7" x14ac:dyDescent="0.25">
      <c r="A52" s="1"/>
      <c r="B52" s="6">
        <v>2024</v>
      </c>
      <c r="C52" s="20">
        <v>2237549512.5500002</v>
      </c>
      <c r="D52" s="5">
        <f>SUM(E43)</f>
        <v>0</v>
      </c>
      <c r="E52" s="5"/>
      <c r="F52" s="5"/>
      <c r="G52" s="5">
        <f t="shared" ref="G52:G53" si="2">SUM(C52+D52)</f>
        <v>2237549512.5500002</v>
      </c>
    </row>
    <row r="53" spans="1:7" x14ac:dyDescent="0.25">
      <c r="A53" s="1"/>
      <c r="B53" s="6">
        <v>2025</v>
      </c>
      <c r="C53" s="20">
        <v>1297354432.46</v>
      </c>
      <c r="D53" s="5">
        <f>SUM(F43)</f>
        <v>0</v>
      </c>
      <c r="E53" s="5"/>
      <c r="F53" s="5"/>
      <c r="G53" s="5">
        <f t="shared" si="2"/>
        <v>1297354432.46</v>
      </c>
    </row>
    <row r="54" spans="1:7" x14ac:dyDescent="0.25">
      <c r="A54" s="1"/>
      <c r="B54" s="33" t="s">
        <v>3</v>
      </c>
      <c r="C54" s="33"/>
      <c r="D54" s="33"/>
      <c r="E54" s="33"/>
      <c r="F54" s="33"/>
      <c r="G54" s="33"/>
    </row>
    <row r="55" spans="1:7" x14ac:dyDescent="0.25">
      <c r="A55" s="1"/>
      <c r="B55" s="6">
        <v>2023</v>
      </c>
      <c r="C55" s="11">
        <f>C47-C51</f>
        <v>-28539475.099999905</v>
      </c>
      <c r="D55" s="21">
        <f>SUM(D47-D51)</f>
        <v>0</v>
      </c>
      <c r="E55" s="5"/>
      <c r="F55" s="5"/>
      <c r="G55" s="5">
        <f>G47-G51</f>
        <v>-28539475.099999905</v>
      </c>
    </row>
    <row r="56" spans="1:7" x14ac:dyDescent="0.25">
      <c r="A56" s="1"/>
      <c r="B56" s="6">
        <v>2024</v>
      </c>
      <c r="C56" s="11">
        <f>C48-C52</f>
        <v>0</v>
      </c>
      <c r="D56" s="5">
        <f>SUM(D48-D52)</f>
        <v>0</v>
      </c>
      <c r="E56" s="5"/>
      <c r="F56" s="5"/>
      <c r="G56" s="5">
        <f t="shared" ref="G56:G57" si="3">SUM(C56+D56)</f>
        <v>0</v>
      </c>
    </row>
    <row r="57" spans="1:7" x14ac:dyDescent="0.25">
      <c r="A57" s="1"/>
      <c r="B57" s="6">
        <v>2025</v>
      </c>
      <c r="C57" s="11">
        <f>C49-C53</f>
        <v>0</v>
      </c>
      <c r="D57" s="5">
        <f t="shared" ref="D57" si="4">SUM(D49-D53)</f>
        <v>0</v>
      </c>
      <c r="E57" s="5"/>
      <c r="F57" s="5"/>
      <c r="G57" s="5">
        <f t="shared" si="3"/>
        <v>0</v>
      </c>
    </row>
  </sheetData>
  <mergeCells count="30">
    <mergeCell ref="A12:A22"/>
    <mergeCell ref="G25:G26"/>
    <mergeCell ref="G31:G33"/>
    <mergeCell ref="A1:G1"/>
    <mergeCell ref="A2:G2"/>
    <mergeCell ref="A11:G11"/>
    <mergeCell ref="A23:C23"/>
    <mergeCell ref="A4:G4"/>
    <mergeCell ref="B5:B9"/>
    <mergeCell ref="A5:A9"/>
    <mergeCell ref="A10:C10"/>
    <mergeCell ref="G16:G17"/>
    <mergeCell ref="G20:G21"/>
    <mergeCell ref="B12:B22"/>
    <mergeCell ref="B24:B28"/>
    <mergeCell ref="A24:A28"/>
    <mergeCell ref="A29:C29"/>
    <mergeCell ref="A30:A33"/>
    <mergeCell ref="B54:G54"/>
    <mergeCell ref="A43:C43"/>
    <mergeCell ref="B46:G46"/>
    <mergeCell ref="B50:G50"/>
    <mergeCell ref="B30:B33"/>
    <mergeCell ref="A42:C42"/>
    <mergeCell ref="A40:C40"/>
    <mergeCell ref="B37:B39"/>
    <mergeCell ref="A37:A39"/>
    <mergeCell ref="A36:C36"/>
    <mergeCell ref="G37:G38"/>
    <mergeCell ref="A34:C34"/>
  </mergeCells>
  <pageMargins left="0.9055118110236221" right="0.39370078740157483" top="0.39370078740157483" bottom="0.39370078740157483" header="0.31496062992125984" footer="0.31496062992125984"/>
  <pageSetup paperSize="9" scale="66" firstPageNumber="2" fitToHeight="0" orientation="portrait" useFirstPageNumber="1" r:id="rId1"/>
  <headerFooter>
    <oddHeader xml:space="preserve">&amp;C&amp;P
</oddHeader>
  </headerFooter>
  <rowBreaks count="2" manualBreakCount="2">
    <brk id="15" max="6" man="1"/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2023-03-21T05:35:56Z</dcterms:modified>
</cp:coreProperties>
</file>