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025" windowWidth="14805" windowHeight="6090"/>
  </bookViews>
  <sheets>
    <sheet name="май" sheetId="8" r:id="rId1"/>
  </sheets>
  <definedNames>
    <definedName name="_xlnm.Print_Area" localSheetId="0">май!$A$1:$G$56</definedName>
  </definedNames>
  <calcPr calcId="145621"/>
</workbook>
</file>

<file path=xl/calcChain.xml><?xml version="1.0" encoding="utf-8"?>
<calcChain xmlns="http://schemas.openxmlformats.org/spreadsheetml/2006/main">
  <c r="D23" i="8" l="1"/>
  <c r="D24" i="8"/>
  <c r="E14" i="8"/>
  <c r="E16" i="8" s="1"/>
  <c r="F14" i="8"/>
  <c r="F16" i="8" s="1"/>
  <c r="D14" i="8"/>
  <c r="D16" i="8" s="1"/>
  <c r="E41" i="8"/>
  <c r="F41" i="8"/>
  <c r="D41" i="8"/>
  <c r="D37" i="8"/>
  <c r="D30" i="8"/>
  <c r="D25" i="8"/>
  <c r="E32" i="8"/>
  <c r="D32" i="8" l="1"/>
  <c r="D38" i="8"/>
  <c r="E38" i="8"/>
  <c r="F38" i="8" l="1"/>
  <c r="E35" i="8"/>
  <c r="E42" i="8" s="1"/>
  <c r="F35" i="8"/>
  <c r="D35" i="8"/>
  <c r="D42" i="8" s="1"/>
  <c r="D47" i="8"/>
  <c r="D48" i="8"/>
  <c r="D46" i="8"/>
  <c r="F32" i="8" l="1"/>
  <c r="F42" i="8" s="1"/>
  <c r="D52" i="8" l="1"/>
  <c r="D50" i="8" l="1"/>
  <c r="D56" i="8"/>
  <c r="C56" i="8"/>
  <c r="C55" i="8"/>
  <c r="C54" i="8"/>
  <c r="G52" i="8"/>
  <c r="G48" i="8"/>
  <c r="G47" i="8"/>
  <c r="D54" i="8" l="1"/>
  <c r="G46" i="8"/>
  <c r="G56" i="8"/>
  <c r="G50" i="8" l="1"/>
  <c r="G54" i="8" s="1"/>
  <c r="D51" i="8" l="1"/>
  <c r="D55" i="8" l="1"/>
  <c r="G55" i="8" s="1"/>
  <c r="G51" i="8"/>
</calcChain>
</file>

<file path=xl/sharedStrings.xml><?xml version="1.0" encoding="utf-8"?>
<sst xmlns="http://schemas.openxmlformats.org/spreadsheetml/2006/main" count="83" uniqueCount="76">
  <si>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</si>
  <si>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</si>
  <si>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</si>
  <si>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</si>
  <si>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</si>
  <si>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</si>
  <si>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</si>
  <si>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</si>
  <si>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</si>
  <si>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</si>
  <si>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</si>
  <si>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</si>
  <si>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</si>
  <si>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</si>
  <si>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</si>
  <si>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</si>
  <si>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</si>
  <si>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</si>
  <si>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</si>
  <si>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</si>
  <si>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Управление образования</t>
  </si>
  <si>
    <t>Итого по 953:</t>
  </si>
  <si>
    <t>ДОХОДЫ:</t>
  </si>
  <si>
    <t>Итого по доходам:</t>
  </si>
  <si>
    <t>Администрация</t>
  </si>
  <si>
    <t>Итого по 961:</t>
  </si>
  <si>
    <t>Комитет по спорту</t>
  </si>
  <si>
    <t>Итого по 958:</t>
  </si>
  <si>
    <t>Перераспределение бюджетных  ассигнований в целях исполнения судебных актов и оплаты исполнительного документа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</si>
  <si>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</si>
  <si>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0113.7490060050.800</t>
  </si>
  <si>
    <t>0113.5410300420.200</t>
  </si>
  <si>
    <t>0501.7490060050.800</t>
  </si>
  <si>
    <t>0113.8090060150.600</t>
  </si>
  <si>
    <t>ИМБТ на создание комфортной городской среды в малых городах и исторических поселениях</t>
  </si>
  <si>
    <t>УГХ: перераспределение бюджетных ассигнований на исполнение решений суда по очистке колодцев и анализу воды за счет экономии по расходам на содержание дорог</t>
  </si>
  <si>
    <t>Перераспределение средств по мероприятию "Расходные обязательства городского округа Кинешма по приведению уровня заработной платы работников бюджетной сферы 
в соответствие нормам действующего законодательства"</t>
  </si>
  <si>
    <t>Перераспределение бюджетных ассигнований на организацию временного трудоустройства несовершеннолетних граждан от 14 до 18 лет</t>
  </si>
  <si>
    <t>Бюджетные ассигнования на оплату постановления по делу об административном нарушении от 19.04.2023 административного штрафа за неисполнение требований по оборудованию дополнительного освещения пешеходных переходов по решению суда</t>
  </si>
  <si>
    <t>Бюджетные ассигнования на организацию временного трудоустройства несовершеннолетних граждан от 14 до 18 лет</t>
  </si>
  <si>
    <t>Бюджетные ассигнования на возмещение расходов, связанных с уменьшением родительской платы в дошкольных организациях законным представителям, принимающих участие в СВО</t>
  </si>
  <si>
    <t>Софинансирование к субсидии на капитальный ремонт детского сада № 32</t>
  </si>
  <si>
    <t>Перераспределение бюджетных ассигнований на укрепление МТБ (ремонт потолка в большом спортивном зале МБОУ "Арена") за счет экономии по ФОТ</t>
  </si>
  <si>
    <t>ИМБТ на возмещение расходов, связанных с уменьшением родительской платы в дошкольных организациях законным представителям, принимающих участие в СВО</t>
  </si>
  <si>
    <t>Перечисление средств в рамках банковской гарантии штрафа, пеней и неотработанного аванса по муниципальным контрактам</t>
  </si>
  <si>
    <t>Возврат дебиторской задолженности в областной бюджет</t>
  </si>
  <si>
    <t>Безвозмездные поступления</t>
  </si>
  <si>
    <t>Оплата за право заключения муниципального контракта по строительному контролю на объекте "Рекультивация свалки"</t>
  </si>
  <si>
    <t>Денежные взыскания и административные штрафы</t>
  </si>
  <si>
    <t>0113.7790000010.600</t>
  </si>
  <si>
    <t>0707.4430110130.600</t>
  </si>
  <si>
    <t>0113.5410300420.800</t>
  </si>
  <si>
    <t>0409.4610111950.600</t>
  </si>
  <si>
    <t>0409.4610100160.600</t>
  </si>
  <si>
    <t>0503.5110100260.600</t>
  </si>
  <si>
    <t>0505.561F254240.200</t>
  </si>
  <si>
    <t>0501.7490060210.200</t>
  </si>
  <si>
    <t>0501.7490060220.200</t>
  </si>
  <si>
    <t>0703.4170210030.600</t>
  </si>
  <si>
    <t>1102.4320111950.600</t>
  </si>
  <si>
    <t>0701.41702S8900.600</t>
  </si>
  <si>
    <t>1004.4170481010.600</t>
  </si>
  <si>
    <t>2 02 49999 04 0000 150</t>
  </si>
  <si>
    <t>2 02 45424 04 0000 150</t>
  </si>
  <si>
    <t>1 13 02994 04 0000 130</t>
  </si>
  <si>
    <t>1 16 07090 04 0000 140</t>
  </si>
  <si>
    <t>2 19 25394 04 0000 150</t>
  </si>
  <si>
    <t>1 17 05040 04 0004 180</t>
  </si>
  <si>
    <t>1 16 10100 04 0000 140</t>
  </si>
  <si>
    <t>1 16 01157 01 0000 140</t>
  </si>
  <si>
    <t>2 07 04050 04 0000 150</t>
  </si>
  <si>
    <t>Бюджетные ассигнования на создание комфортной городской среды в малых городах и исторических поселениях</t>
  </si>
  <si>
    <t>Перераспределение средств в связи с уточнением КБК на оплату регистрации транспортного средства</t>
  </si>
  <si>
    <t xml:space="preserve">Бюджетные ассигнования на  исполнение решения суда по кап.ремонту фасада МКД по ул. Фрунзе 9/22 </t>
  </si>
  <si>
    <t>Бюджетные ассигнования на исполнение решения суда по кап.ремонту системы отопления, внутридомовых инженерных сетей эл.снабжения, системы ХВС и ГВС в части разработки ПСД (ул.Боборыкина,10)</t>
  </si>
  <si>
    <t>Перераспределение бюджетных ассигнований на ФОТ рабочих, покос травы за счет экономии от конкурентных процедур и дополнительного источника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</si>
</sst>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3">
      <alignment horizontal="center" vertical="top" shrinkToFit="1"/>
    </xf>
    <xf numFmtId="4" fontId="8" fillId="2" borderId="2">
      <alignment horizontal="right" shrinkToFit="1"/>
    </xf>
  </cellStyleXfs>
  <cellXfs count="5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vertical="top" wrapText="1"/>
      <protection locked="0"/>
    </xf>
    <xf numFmtId="0" fontId="5" fillId="0" borderId="6" xfId="0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</cellXfs>
  <cellStyles count="6">
    <cellStyle name="xl23" xfId="2"/>
    <cellStyle name="xl29" xfId="4"/>
    <cellStyle name="xl32" xfId="3"/>
    <cellStyle name="xl36" xfId="5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topLeftCell="A37" zoomScale="120" zoomScaleNormal="100" zoomScaleSheetLayoutView="120" workbookViewId="0">
      <selection activeCell="G22" sqref="G22"/>
    </sheetView>
  </sheetViews>
  <sheetFormatPr defaultRowHeight="15.75" x14ac:dyDescent="0.25"/>
  <cols>
    <col min="1" max="1" width="6.42578125" style="10" customWidth="1"/>
    <col min="2" max="2" width="18.85546875" style="12" customWidth="1"/>
    <col min="3" max="3" width="17.7109375" style="13" customWidth="1"/>
    <col min="4" max="4" width="17.7109375" style="10" customWidth="1"/>
    <col min="5" max="5" width="16" style="10" customWidth="1"/>
    <col min="6" max="6" width="13.7109375" style="10" customWidth="1"/>
    <col min="7" max="7" width="38.85546875" style="10" customWidth="1"/>
    <col min="8" max="8" width="9.140625" style="10"/>
    <col min="9" max="9" width="12" style="10" bestFit="1" customWidth="1"/>
    <col min="10" max="10" width="11.28515625" style="10" bestFit="1" customWidth="1"/>
    <col min="11" max="16384" width="9.140625" style="10"/>
  </cols>
  <sheetData>
    <row r="1" spans="1:7" ht="107.25" customHeight="1" x14ac:dyDescent="0.25">
      <c r="A1" s="48" t="s">
        <v>18</v>
      </c>
      <c r="B1" s="48"/>
      <c r="C1" s="48"/>
      <c r="D1" s="48"/>
      <c r="E1" s="48"/>
      <c r="F1" s="48"/>
      <c r="G1" s="48"/>
    </row>
    <row r="2" spans="1:7" ht="21.75" customHeight="1" x14ac:dyDescent="0.25">
      <c r="A2" s="49" t="s">
        <v>8</v>
      </c>
      <c r="B2" s="49"/>
      <c r="C2" s="49"/>
      <c r="D2" s="49"/>
      <c r="E2" s="49"/>
      <c r="F2" s="49"/>
      <c r="G2" s="49"/>
    </row>
    <row r="3" spans="1:7" s="11" customFormat="1" ht="31.5" x14ac:dyDescent="0.25">
      <c r="A3" s="25" t="s">
        <v>5</v>
      </c>
      <c r="B3" s="28" t="s">
        <v>17</v>
      </c>
      <c r="C3" s="14" t="s">
        <v>7</v>
      </c>
      <c r="D3" s="1" t="s">
        <v>14</v>
      </c>
      <c r="E3" s="1" t="s">
        <v>15</v>
      </c>
      <c r="F3" s="25" t="s">
        <v>19</v>
      </c>
      <c r="G3" s="25" t="s">
        <v>6</v>
      </c>
    </row>
    <row r="4" spans="1:7" s="11" customFormat="1" ht="25.5" customHeight="1" x14ac:dyDescent="0.25">
      <c r="A4" s="44" t="s">
        <v>22</v>
      </c>
      <c r="B4" s="44"/>
      <c r="C4" s="44"/>
      <c r="D4" s="44"/>
      <c r="E4" s="44"/>
      <c r="F4" s="44"/>
      <c r="G4" s="44"/>
    </row>
    <row r="5" spans="1:7" s="11" customFormat="1" ht="102" customHeight="1" x14ac:dyDescent="0.25">
      <c r="A5" s="55">
        <v>1</v>
      </c>
      <c r="B5" s="54" t="s">
        <v>12</v>
      </c>
      <c r="C5" s="41" t="s">
        <v>62</v>
      </c>
      <c r="D5" s="4">
        <v>2780072.48</v>
      </c>
      <c r="E5" s="4">
        <v>2780072.48</v>
      </c>
      <c r="F5" s="4">
        <v>2780072.48</v>
      </c>
      <c r="G5" s="34" t="s">
        <v>43</v>
      </c>
    </row>
    <row r="6" spans="1:7" s="11" customFormat="1" ht="60" customHeight="1" x14ac:dyDescent="0.25">
      <c r="A6" s="55"/>
      <c r="B6" s="54"/>
      <c r="C6" s="41" t="s">
        <v>63</v>
      </c>
      <c r="D6" s="4">
        <v>16000000</v>
      </c>
      <c r="E6" s="22">
        <v>0</v>
      </c>
      <c r="F6" s="4">
        <v>0</v>
      </c>
      <c r="G6" s="32" t="s">
        <v>34</v>
      </c>
    </row>
    <row r="7" spans="1:7" s="11" customFormat="1" ht="25.5" customHeight="1" x14ac:dyDescent="0.25">
      <c r="A7" s="55"/>
      <c r="B7" s="54"/>
      <c r="C7" s="41" t="s">
        <v>64</v>
      </c>
      <c r="D7" s="4">
        <v>18239954.52</v>
      </c>
      <c r="E7" s="22">
        <v>0</v>
      </c>
      <c r="F7" s="4">
        <v>0</v>
      </c>
      <c r="G7" s="51" t="s">
        <v>44</v>
      </c>
    </row>
    <row r="8" spans="1:7" s="11" customFormat="1" ht="27" customHeight="1" x14ac:dyDescent="0.25">
      <c r="A8" s="55"/>
      <c r="B8" s="54"/>
      <c r="C8" s="41" t="s">
        <v>64</v>
      </c>
      <c r="D8" s="4">
        <v>121183.52</v>
      </c>
      <c r="E8" s="22">
        <v>0</v>
      </c>
      <c r="F8" s="4">
        <v>0</v>
      </c>
      <c r="G8" s="52"/>
    </row>
    <row r="9" spans="1:7" s="11" customFormat="1" ht="28.5" customHeight="1" x14ac:dyDescent="0.25">
      <c r="A9" s="55"/>
      <c r="B9" s="54"/>
      <c r="C9" s="41" t="s">
        <v>65</v>
      </c>
      <c r="D9" s="4">
        <v>3171933.16</v>
      </c>
      <c r="E9" s="22">
        <v>0</v>
      </c>
      <c r="F9" s="4">
        <v>0</v>
      </c>
      <c r="G9" s="53"/>
    </row>
    <row r="10" spans="1:7" s="11" customFormat="1" ht="36.75" customHeight="1" x14ac:dyDescent="0.25">
      <c r="A10" s="55"/>
      <c r="B10" s="54"/>
      <c r="C10" s="41" t="s">
        <v>66</v>
      </c>
      <c r="D10" s="4">
        <v>-18239954.52</v>
      </c>
      <c r="E10" s="22">
        <v>0</v>
      </c>
      <c r="F10" s="4">
        <v>0</v>
      </c>
      <c r="G10" s="33" t="s">
        <v>45</v>
      </c>
    </row>
    <row r="11" spans="1:7" s="11" customFormat="1" ht="75" customHeight="1" x14ac:dyDescent="0.25">
      <c r="A11" s="55"/>
      <c r="B11" s="54"/>
      <c r="C11" s="41" t="s">
        <v>67</v>
      </c>
      <c r="D11" s="4">
        <v>6000000</v>
      </c>
      <c r="E11" s="22">
        <v>0</v>
      </c>
      <c r="F11" s="4">
        <v>0</v>
      </c>
      <c r="G11" s="33" t="s">
        <v>47</v>
      </c>
    </row>
    <row r="12" spans="1:7" s="11" customFormat="1" ht="31.5" x14ac:dyDescent="0.25">
      <c r="A12" s="55"/>
      <c r="B12" s="54"/>
      <c r="C12" s="41" t="s">
        <v>68</v>
      </c>
      <c r="D12" s="4">
        <v>403447.66</v>
      </c>
      <c r="E12" s="22">
        <v>0</v>
      </c>
      <c r="F12" s="4">
        <v>0</v>
      </c>
      <c r="G12" s="35" t="s">
        <v>48</v>
      </c>
    </row>
    <row r="13" spans="1:7" s="11" customFormat="1" ht="41.25" customHeight="1" x14ac:dyDescent="0.25">
      <c r="A13" s="55"/>
      <c r="B13" s="54"/>
      <c r="C13" s="41" t="s">
        <v>69</v>
      </c>
      <c r="D13" s="4">
        <v>9559.59</v>
      </c>
      <c r="E13" s="22">
        <v>0</v>
      </c>
      <c r="F13" s="4">
        <v>0</v>
      </c>
      <c r="G13" s="35" t="s">
        <v>48</v>
      </c>
    </row>
    <row r="14" spans="1:7" s="11" customFormat="1" ht="24" customHeight="1" x14ac:dyDescent="0.25">
      <c r="A14" s="44" t="s">
        <v>16</v>
      </c>
      <c r="B14" s="44"/>
      <c r="C14" s="44"/>
      <c r="D14" s="38">
        <f>SUM(D5:D13)</f>
        <v>28486196.410000008</v>
      </c>
      <c r="E14" s="38">
        <f t="shared" ref="E14:F14" si="0">SUM(E5:E13)</f>
        <v>2780072.48</v>
      </c>
      <c r="F14" s="38">
        <f t="shared" si="0"/>
        <v>2780072.48</v>
      </c>
      <c r="G14" s="35"/>
    </row>
    <row r="15" spans="1:7" s="11" customFormat="1" ht="37.5" customHeight="1" x14ac:dyDescent="0.25">
      <c r="A15" s="37">
        <v>2</v>
      </c>
      <c r="B15" s="36" t="s">
        <v>24</v>
      </c>
      <c r="C15" s="42" t="s">
        <v>70</v>
      </c>
      <c r="D15" s="39">
        <v>-510000</v>
      </c>
      <c r="E15" s="40">
        <v>0</v>
      </c>
      <c r="F15" s="4">
        <v>0</v>
      </c>
      <c r="G15" s="33" t="s">
        <v>46</v>
      </c>
    </row>
    <row r="16" spans="1:7" s="21" customFormat="1" ht="27" customHeight="1" x14ac:dyDescent="0.25">
      <c r="A16" s="44" t="s">
        <v>23</v>
      </c>
      <c r="B16" s="44"/>
      <c r="C16" s="44"/>
      <c r="D16" s="30">
        <f>D14+D15</f>
        <v>27976196.410000008</v>
      </c>
      <c r="E16" s="30">
        <f t="shared" ref="E16:F16" si="1">E14+E15</f>
        <v>2780072.48</v>
      </c>
      <c r="F16" s="30">
        <f t="shared" si="1"/>
        <v>2780072.48</v>
      </c>
      <c r="G16" s="24"/>
    </row>
    <row r="17" spans="1:7" s="5" customFormat="1" ht="20.25" customHeight="1" x14ac:dyDescent="0.25">
      <c r="A17" s="43" t="s">
        <v>13</v>
      </c>
      <c r="B17" s="43"/>
      <c r="C17" s="43"/>
      <c r="D17" s="43"/>
      <c r="E17" s="43"/>
      <c r="F17" s="43"/>
      <c r="G17" s="43"/>
    </row>
    <row r="18" spans="1:7" s="5" customFormat="1" ht="60" customHeight="1" x14ac:dyDescent="0.25">
      <c r="A18" s="43">
        <v>1</v>
      </c>
      <c r="B18" s="44" t="s">
        <v>12</v>
      </c>
      <c r="C18" s="28" t="s">
        <v>55</v>
      </c>
      <c r="D18" s="4">
        <v>16000000</v>
      </c>
      <c r="E18" s="3"/>
      <c r="F18" s="28"/>
      <c r="G18" s="27" t="s">
        <v>71</v>
      </c>
    </row>
    <row r="19" spans="1:7" s="5" customFormat="1" ht="35.25" customHeight="1" x14ac:dyDescent="0.25">
      <c r="A19" s="43"/>
      <c r="B19" s="44"/>
      <c r="C19" s="28" t="s">
        <v>51</v>
      </c>
      <c r="D19" s="4">
        <v>15150</v>
      </c>
      <c r="E19" s="3"/>
      <c r="F19" s="28"/>
      <c r="G19" s="50" t="s">
        <v>72</v>
      </c>
    </row>
    <row r="20" spans="1:7" s="5" customFormat="1" ht="33.75" customHeight="1" x14ac:dyDescent="0.25">
      <c r="A20" s="43"/>
      <c r="B20" s="44"/>
      <c r="C20" s="28" t="s">
        <v>31</v>
      </c>
      <c r="D20" s="4">
        <v>-15150</v>
      </c>
      <c r="E20" s="3"/>
      <c r="F20" s="28"/>
      <c r="G20" s="50"/>
    </row>
    <row r="21" spans="1:7" s="5" customFormat="1" ht="71.25" customHeight="1" x14ac:dyDescent="0.25">
      <c r="A21" s="43"/>
      <c r="B21" s="44"/>
      <c r="C21" s="28" t="s">
        <v>56</v>
      </c>
      <c r="D21" s="4">
        <v>1935572.22</v>
      </c>
      <c r="E21" s="3"/>
      <c r="F21" s="28"/>
      <c r="G21" s="9" t="s">
        <v>73</v>
      </c>
    </row>
    <row r="22" spans="1:7" s="5" customFormat="1" ht="111.75" customHeight="1" x14ac:dyDescent="0.25">
      <c r="A22" s="43"/>
      <c r="B22" s="44"/>
      <c r="C22" s="28" t="s">
        <v>57</v>
      </c>
      <c r="D22" s="4">
        <v>190130</v>
      </c>
      <c r="E22" s="18"/>
      <c r="F22" s="28"/>
      <c r="G22" s="9" t="s">
        <v>74</v>
      </c>
    </row>
    <row r="23" spans="1:7" s="5" customFormat="1" ht="32.25" customHeight="1" x14ac:dyDescent="0.25">
      <c r="A23" s="43"/>
      <c r="B23" s="44"/>
      <c r="C23" s="28" t="s">
        <v>54</v>
      </c>
      <c r="D23" s="4">
        <f>250358+4</f>
        <v>250362</v>
      </c>
      <c r="E23" s="18"/>
      <c r="F23" s="28"/>
      <c r="G23" s="45" t="s">
        <v>35</v>
      </c>
    </row>
    <row r="24" spans="1:7" s="5" customFormat="1" ht="66" customHeight="1" x14ac:dyDescent="0.25">
      <c r="A24" s="43"/>
      <c r="B24" s="44"/>
      <c r="C24" s="28" t="s">
        <v>53</v>
      </c>
      <c r="D24" s="4">
        <f>-250358-4</f>
        <v>-250362</v>
      </c>
      <c r="E24" s="3"/>
      <c r="F24" s="28"/>
      <c r="G24" s="45"/>
    </row>
    <row r="25" spans="1:7" s="5" customFormat="1" ht="30" customHeight="1" x14ac:dyDescent="0.25">
      <c r="A25" s="43"/>
      <c r="B25" s="44"/>
      <c r="C25" s="28" t="s">
        <v>52</v>
      </c>
      <c r="D25" s="4">
        <f>1169895.21+937171.62+778626</f>
        <v>2885692.83</v>
      </c>
      <c r="E25" s="3"/>
      <c r="F25" s="28"/>
      <c r="G25" s="45" t="s">
        <v>75</v>
      </c>
    </row>
    <row r="26" spans="1:7" s="5" customFormat="1" ht="27" customHeight="1" x14ac:dyDescent="0.25">
      <c r="A26" s="43"/>
      <c r="B26" s="44"/>
      <c r="C26" s="56" t="s">
        <v>53</v>
      </c>
      <c r="D26" s="4">
        <v>600000</v>
      </c>
      <c r="E26" s="3"/>
      <c r="F26" s="28"/>
      <c r="G26" s="45"/>
    </row>
    <row r="27" spans="1:7" s="5" customFormat="1" ht="26.25" customHeight="1" x14ac:dyDescent="0.25">
      <c r="A27" s="43"/>
      <c r="B27" s="44"/>
      <c r="C27" s="57"/>
      <c r="D27" s="4">
        <v>-1537171.62</v>
      </c>
      <c r="E27" s="3"/>
      <c r="F27" s="28"/>
      <c r="G27" s="45"/>
    </row>
    <row r="28" spans="1:7" s="5" customFormat="1" ht="132" customHeight="1" x14ac:dyDescent="0.25">
      <c r="A28" s="43"/>
      <c r="B28" s="44"/>
      <c r="C28" s="28" t="s">
        <v>49</v>
      </c>
      <c r="D28" s="4">
        <v>-778626</v>
      </c>
      <c r="E28" s="3"/>
      <c r="F28" s="28"/>
      <c r="G28" s="27" t="s">
        <v>36</v>
      </c>
    </row>
    <row r="29" spans="1:7" s="5" customFormat="1" ht="75.75" customHeight="1" x14ac:dyDescent="0.25">
      <c r="A29" s="43"/>
      <c r="B29" s="44"/>
      <c r="C29" s="28" t="s">
        <v>32</v>
      </c>
      <c r="D29" s="4">
        <v>-90000</v>
      </c>
      <c r="E29" s="3"/>
      <c r="F29" s="28"/>
      <c r="G29" s="27" t="s">
        <v>28</v>
      </c>
    </row>
    <row r="30" spans="1:7" s="5" customFormat="1" ht="99" customHeight="1" x14ac:dyDescent="0.25">
      <c r="A30" s="43"/>
      <c r="B30" s="44"/>
      <c r="C30" s="28" t="s">
        <v>33</v>
      </c>
      <c r="D30" s="4">
        <f>1996.39+5490000</f>
        <v>5491996.3899999997</v>
      </c>
      <c r="E30" s="3"/>
      <c r="F30" s="28"/>
      <c r="G30" s="9" t="s">
        <v>29</v>
      </c>
    </row>
    <row r="31" spans="1:7" s="5" customFormat="1" ht="88.5" customHeight="1" x14ac:dyDescent="0.25">
      <c r="A31" s="43"/>
      <c r="B31" s="44"/>
      <c r="C31" s="28" t="s">
        <v>50</v>
      </c>
      <c r="D31" s="4">
        <v>-1068993.05</v>
      </c>
      <c r="E31" s="3"/>
      <c r="F31" s="28"/>
      <c r="G31" s="29" t="s">
        <v>37</v>
      </c>
    </row>
    <row r="32" spans="1:7" s="8" customFormat="1" x14ac:dyDescent="0.25">
      <c r="A32" s="43" t="s">
        <v>16</v>
      </c>
      <c r="B32" s="43"/>
      <c r="C32" s="43"/>
      <c r="D32" s="3">
        <f>SUM(D18:D31)</f>
        <v>23628600.769999996</v>
      </c>
      <c r="E32" s="3">
        <f>SUM(E18:E31)</f>
        <v>0</v>
      </c>
      <c r="F32" s="3">
        <f>SUM(F18:F31)</f>
        <v>0</v>
      </c>
      <c r="G32" s="9"/>
    </row>
    <row r="33" spans="1:7" s="8" customFormat="1" ht="132.75" customHeight="1" x14ac:dyDescent="0.25">
      <c r="A33" s="43">
        <v>2</v>
      </c>
      <c r="B33" s="43" t="s">
        <v>24</v>
      </c>
      <c r="C33" s="28" t="s">
        <v>30</v>
      </c>
      <c r="D33" s="4">
        <v>90000</v>
      </c>
      <c r="E33" s="3"/>
      <c r="F33" s="3"/>
      <c r="G33" s="27" t="s">
        <v>38</v>
      </c>
    </row>
    <row r="34" spans="1:7" s="8" customFormat="1" ht="90" customHeight="1" x14ac:dyDescent="0.25">
      <c r="A34" s="43"/>
      <c r="B34" s="43"/>
      <c r="C34" s="28" t="s">
        <v>50</v>
      </c>
      <c r="D34" s="4">
        <v>1066996.6599999999</v>
      </c>
      <c r="E34" s="3"/>
      <c r="F34" s="3"/>
      <c r="G34" s="29" t="s">
        <v>39</v>
      </c>
    </row>
    <row r="35" spans="1:7" s="8" customFormat="1" x14ac:dyDescent="0.25">
      <c r="A35" s="43" t="s">
        <v>25</v>
      </c>
      <c r="B35" s="43"/>
      <c r="C35" s="43"/>
      <c r="D35" s="3">
        <f>SUM(D33:D34)</f>
        <v>1156996.6599999999</v>
      </c>
      <c r="E35" s="3">
        <f>SUM(E33:E34)</f>
        <v>0</v>
      </c>
      <c r="F35" s="3">
        <f>SUM(F33:F34)</f>
        <v>0</v>
      </c>
      <c r="G35" s="9"/>
    </row>
    <row r="36" spans="1:7" s="8" customFormat="1" ht="93" customHeight="1" x14ac:dyDescent="0.25">
      <c r="A36" s="43">
        <v>3</v>
      </c>
      <c r="B36" s="44" t="s">
        <v>20</v>
      </c>
      <c r="C36" s="28" t="s">
        <v>61</v>
      </c>
      <c r="D36" s="4">
        <v>2780072.48</v>
      </c>
      <c r="E36" s="4">
        <v>2780072.48</v>
      </c>
      <c r="F36" s="4">
        <v>2780072.48</v>
      </c>
      <c r="G36" s="26" t="s">
        <v>40</v>
      </c>
    </row>
    <row r="37" spans="1:7" s="8" customFormat="1" ht="59.25" customHeight="1" x14ac:dyDescent="0.25">
      <c r="A37" s="43"/>
      <c r="B37" s="44"/>
      <c r="C37" s="28" t="s">
        <v>60</v>
      </c>
      <c r="D37" s="4">
        <f>7800003.5/95*5</f>
        <v>410526.5</v>
      </c>
      <c r="E37" s="19"/>
      <c r="F37" s="20"/>
      <c r="G37" s="27" t="s">
        <v>41</v>
      </c>
    </row>
    <row r="38" spans="1:7" s="8" customFormat="1" x14ac:dyDescent="0.25">
      <c r="A38" s="43" t="s">
        <v>21</v>
      </c>
      <c r="B38" s="43"/>
      <c r="C38" s="43"/>
      <c r="D38" s="3">
        <f>SUM(D36:D37)</f>
        <v>3190598.98</v>
      </c>
      <c r="E38" s="3">
        <f>SUM(E36:E37)</f>
        <v>2780072.48</v>
      </c>
      <c r="F38" s="3">
        <f>SUM(F36:F37)</f>
        <v>2780072.48</v>
      </c>
      <c r="G38" s="9"/>
    </row>
    <row r="39" spans="1:7" s="8" customFormat="1" ht="54" customHeight="1" x14ac:dyDescent="0.25">
      <c r="A39" s="43">
        <v>4</v>
      </c>
      <c r="B39" s="46" t="s">
        <v>26</v>
      </c>
      <c r="C39" s="28" t="s">
        <v>58</v>
      </c>
      <c r="D39" s="18">
        <v>126804.54</v>
      </c>
      <c r="E39" s="18"/>
      <c r="F39" s="3"/>
      <c r="G39" s="45" t="s">
        <v>42</v>
      </c>
    </row>
    <row r="40" spans="1:7" s="8" customFormat="1" ht="42" customHeight="1" x14ac:dyDescent="0.25">
      <c r="A40" s="43"/>
      <c r="B40" s="47"/>
      <c r="C40" s="28" t="s">
        <v>59</v>
      </c>
      <c r="D40" s="18">
        <v>-126804.54</v>
      </c>
      <c r="E40" s="18"/>
      <c r="F40" s="3"/>
      <c r="G40" s="45"/>
    </row>
    <row r="41" spans="1:7" s="8" customFormat="1" ht="24.75" customHeight="1" x14ac:dyDescent="0.25">
      <c r="A41" s="43" t="s">
        <v>27</v>
      </c>
      <c r="B41" s="43"/>
      <c r="C41" s="43"/>
      <c r="D41" s="3">
        <f>SUM(D39:D40)</f>
        <v>0</v>
      </c>
      <c r="E41" s="3">
        <f t="shared" ref="E41:F41" si="2">SUM(E39:E40)</f>
        <v>0</v>
      </c>
      <c r="F41" s="3">
        <f t="shared" si="2"/>
        <v>0</v>
      </c>
      <c r="G41" s="9"/>
    </row>
    <row r="42" spans="1:7" ht="22.5" customHeight="1" x14ac:dyDescent="0.25">
      <c r="A42" s="43" t="s">
        <v>9</v>
      </c>
      <c r="B42" s="43"/>
      <c r="C42" s="43"/>
      <c r="D42" s="30">
        <f>D32+D35+D38+D41</f>
        <v>27976196.409999996</v>
      </c>
      <c r="E42" s="30">
        <f>E32+E35+E38+E41</f>
        <v>2780072.48</v>
      </c>
      <c r="F42" s="30">
        <f>F32+F35+F38+F41</f>
        <v>2780072.48</v>
      </c>
      <c r="G42" s="31"/>
    </row>
    <row r="43" spans="1:7" x14ac:dyDescent="0.25">
      <c r="A43" s="23"/>
      <c r="B43" s="23"/>
      <c r="C43" s="23"/>
      <c r="D43" s="30"/>
      <c r="E43" s="30"/>
      <c r="F43" s="30"/>
      <c r="G43" s="31"/>
    </row>
    <row r="44" spans="1:7" ht="47.25" x14ac:dyDescent="0.25">
      <c r="A44" s="1"/>
      <c r="B44" s="6" t="s">
        <v>4</v>
      </c>
      <c r="C44" s="15" t="s">
        <v>0</v>
      </c>
      <c r="D44" s="23" t="s">
        <v>1</v>
      </c>
      <c r="E44" s="23"/>
      <c r="F44" s="23"/>
      <c r="G44" s="24" t="s">
        <v>2</v>
      </c>
    </row>
    <row r="45" spans="1:7" x14ac:dyDescent="0.25">
      <c r="A45" s="1"/>
      <c r="B45" s="44" t="s">
        <v>10</v>
      </c>
      <c r="C45" s="44"/>
      <c r="D45" s="44"/>
      <c r="E45" s="44"/>
      <c r="F45" s="44"/>
      <c r="G45" s="44"/>
    </row>
    <row r="46" spans="1:7" x14ac:dyDescent="0.25">
      <c r="A46" s="1"/>
      <c r="B46" s="2">
        <v>2023</v>
      </c>
      <c r="C46" s="16">
        <v>2910897974.3899999</v>
      </c>
      <c r="D46" s="31">
        <f>D16</f>
        <v>27976196.410000008</v>
      </c>
      <c r="E46" s="31"/>
      <c r="F46" s="31"/>
      <c r="G46" s="31">
        <f>SUM(C46+D46)</f>
        <v>2938874170.7999997</v>
      </c>
    </row>
    <row r="47" spans="1:7" x14ac:dyDescent="0.25">
      <c r="A47" s="1"/>
      <c r="B47" s="2">
        <v>2024</v>
      </c>
      <c r="C47" s="16">
        <v>2237549512.5500002</v>
      </c>
      <c r="D47" s="31">
        <f>E16</f>
        <v>2780072.48</v>
      </c>
      <c r="E47" s="31"/>
      <c r="F47" s="31"/>
      <c r="G47" s="31">
        <f t="shared" ref="G47:G48" si="3">SUM(C47+D47)</f>
        <v>2240329585.0300002</v>
      </c>
    </row>
    <row r="48" spans="1:7" x14ac:dyDescent="0.25">
      <c r="A48" s="1"/>
      <c r="B48" s="2">
        <v>2025</v>
      </c>
      <c r="C48" s="16">
        <v>1297354432.46</v>
      </c>
      <c r="D48" s="31">
        <f>F16</f>
        <v>2780072.48</v>
      </c>
      <c r="E48" s="31"/>
      <c r="F48" s="31"/>
      <c r="G48" s="31">
        <f t="shared" si="3"/>
        <v>1300134504.9400001</v>
      </c>
    </row>
    <row r="49" spans="1:7" x14ac:dyDescent="0.25">
      <c r="A49" s="1"/>
      <c r="B49" s="43" t="s">
        <v>11</v>
      </c>
      <c r="C49" s="43"/>
      <c r="D49" s="43"/>
      <c r="E49" s="43"/>
      <c r="F49" s="43"/>
      <c r="G49" s="43"/>
    </row>
    <row r="50" spans="1:7" x14ac:dyDescent="0.25">
      <c r="A50" s="1"/>
      <c r="B50" s="2">
        <v>2023</v>
      </c>
      <c r="C50" s="16">
        <v>2941180902.4699998</v>
      </c>
      <c r="D50" s="31">
        <f>SUM(D42)</f>
        <v>27976196.409999996</v>
      </c>
      <c r="E50" s="31"/>
      <c r="F50" s="31"/>
      <c r="G50" s="31">
        <f>SUM(C50+D50)</f>
        <v>2969157098.8799996</v>
      </c>
    </row>
    <row r="51" spans="1:7" x14ac:dyDescent="0.25">
      <c r="A51" s="1"/>
      <c r="B51" s="2">
        <v>2024</v>
      </c>
      <c r="C51" s="16">
        <v>2237549512.5500002</v>
      </c>
      <c r="D51" s="31">
        <f>SUM(E42)</f>
        <v>2780072.48</v>
      </c>
      <c r="E51" s="31"/>
      <c r="F51" s="31"/>
      <c r="G51" s="31">
        <f t="shared" ref="G51:G52" si="4">SUM(C51+D51)</f>
        <v>2240329585.0300002</v>
      </c>
    </row>
    <row r="52" spans="1:7" x14ac:dyDescent="0.25">
      <c r="A52" s="1"/>
      <c r="B52" s="2">
        <v>2025</v>
      </c>
      <c r="C52" s="16">
        <v>1297354432.46</v>
      </c>
      <c r="D52" s="31">
        <f>SUM(F42)</f>
        <v>2780072.48</v>
      </c>
      <c r="E52" s="31"/>
      <c r="F52" s="31"/>
      <c r="G52" s="31">
        <f t="shared" si="4"/>
        <v>1300134504.9400001</v>
      </c>
    </row>
    <row r="53" spans="1:7" x14ac:dyDescent="0.25">
      <c r="A53" s="1"/>
      <c r="B53" s="43" t="s">
        <v>3</v>
      </c>
      <c r="C53" s="43"/>
      <c r="D53" s="43"/>
      <c r="E53" s="43"/>
      <c r="F53" s="43"/>
      <c r="G53" s="43"/>
    </row>
    <row r="54" spans="1:7" x14ac:dyDescent="0.25">
      <c r="A54" s="1"/>
      <c r="B54" s="2">
        <v>2023</v>
      </c>
      <c r="C54" s="7">
        <f>C46-C50</f>
        <v>-30282928.079999924</v>
      </c>
      <c r="D54" s="17">
        <f>SUM(D46-D50)</f>
        <v>1.1175870895385742E-8</v>
      </c>
      <c r="E54" s="31"/>
      <c r="F54" s="31"/>
      <c r="G54" s="31">
        <f>G46-G50</f>
        <v>-30282928.079999924</v>
      </c>
    </row>
    <row r="55" spans="1:7" x14ac:dyDescent="0.25">
      <c r="A55" s="1"/>
      <c r="B55" s="2">
        <v>2024</v>
      </c>
      <c r="C55" s="7">
        <f>C47-C51</f>
        <v>0</v>
      </c>
      <c r="D55" s="31">
        <f>SUM(D47-D51)</f>
        <v>0</v>
      </c>
      <c r="E55" s="31"/>
      <c r="F55" s="31"/>
      <c r="G55" s="31">
        <f t="shared" ref="G55:G56" si="5">SUM(C55+D55)</f>
        <v>0</v>
      </c>
    </row>
    <row r="56" spans="1:7" x14ac:dyDescent="0.25">
      <c r="A56" s="1"/>
      <c r="B56" s="2">
        <v>2025</v>
      </c>
      <c r="C56" s="7">
        <f>C48-C52</f>
        <v>0</v>
      </c>
      <c r="D56" s="31">
        <f t="shared" ref="D56" si="6">SUM(D48-D52)</f>
        <v>0</v>
      </c>
      <c r="E56" s="31"/>
      <c r="F56" s="31"/>
      <c r="G56" s="31">
        <f t="shared" si="5"/>
        <v>0</v>
      </c>
    </row>
  </sheetData>
  <sortState ref="C5:G11">
    <sortCondition ref="C5"/>
  </sortState>
  <mergeCells count="30">
    <mergeCell ref="A35:C35"/>
    <mergeCell ref="A36:A37"/>
    <mergeCell ref="B33:B34"/>
    <mergeCell ref="A33:A34"/>
    <mergeCell ref="G7:G9"/>
    <mergeCell ref="B5:B13"/>
    <mergeCell ref="A5:A13"/>
    <mergeCell ref="A14:C14"/>
    <mergeCell ref="C26:C27"/>
    <mergeCell ref="A1:G1"/>
    <mergeCell ref="A2:G2"/>
    <mergeCell ref="A17:G17"/>
    <mergeCell ref="A32:C32"/>
    <mergeCell ref="A4:G4"/>
    <mergeCell ref="A16:C16"/>
    <mergeCell ref="B18:B31"/>
    <mergeCell ref="A18:A31"/>
    <mergeCell ref="G19:G20"/>
    <mergeCell ref="G23:G24"/>
    <mergeCell ref="G25:G27"/>
    <mergeCell ref="B53:G53"/>
    <mergeCell ref="A42:C42"/>
    <mergeCell ref="B45:G45"/>
    <mergeCell ref="B49:G49"/>
    <mergeCell ref="B36:B37"/>
    <mergeCell ref="A41:C41"/>
    <mergeCell ref="A38:C38"/>
    <mergeCell ref="G39:G40"/>
    <mergeCell ref="A39:A40"/>
    <mergeCell ref="B39:B40"/>
  </mergeCells>
  <pageMargins left="0.9055118110236221" right="0.39370078740157483" top="0.39370078740157483" bottom="0.39370078740157483" header="0.31496062992125984" footer="0.31496062992125984"/>
  <pageSetup paperSize="9" scale="66" firstPageNumber="2" fitToHeight="0" orientation="portrait" useFirstPageNumber="1" r:id="rId1"/>
  <headerFooter>
    <oddHeader xml:space="preserve">&amp;C&amp;P
</oddHeader>
  </headerFooter>
  <rowBreaks count="1" manualBreakCount="1">
    <brk id="2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2023-05-17T12:42:16Z</dcterms:modified>
</cp:coreProperties>
</file>