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65" windowWidth="14805" windowHeight="6750"/>
  </bookViews>
  <sheets>
    <sheet name="июнь очер. 2022" sheetId="8" r:id="rId1"/>
  </sheets>
  <definedNames>
    <definedName name="_xlnm.Print_Area" localSheetId="0">'июнь очер. 2022'!$A$1:$G$53</definedName>
  </definedNames>
  <calcPr calcId="145621"/>
</workbook>
</file>

<file path=xl/calcChain.xml><?xml version="1.0" encoding="utf-8"?>
<calcChain xmlns="http://schemas.openxmlformats.org/spreadsheetml/2006/main">
  <c r="D31" i="8" l="1"/>
  <c r="D18" i="8"/>
  <c r="D23" i="8" l="1"/>
  <c r="D22" i="8"/>
  <c r="E34" i="8" l="1"/>
  <c r="F34" i="8"/>
  <c r="D34" i="8"/>
  <c r="E37" i="8"/>
  <c r="F37" i="8"/>
  <c r="D38" i="8"/>
  <c r="D36" i="8"/>
  <c r="D37" i="8" s="1"/>
  <c r="E31" i="8"/>
  <c r="F31" i="8"/>
  <c r="E25" i="8"/>
  <c r="F25" i="8"/>
  <c r="D21" i="8"/>
  <c r="D14" i="8"/>
  <c r="E12" i="8"/>
  <c r="F12" i="8"/>
  <c r="D12" i="8"/>
  <c r="D43" i="8" s="1"/>
  <c r="D25" i="8" l="1"/>
  <c r="D39" i="8"/>
  <c r="E18" i="8"/>
  <c r="F18" i="8"/>
  <c r="E39" i="8"/>
  <c r="F39" i="8"/>
  <c r="D40" i="8" l="1"/>
  <c r="F40" i="8"/>
  <c r="E40" i="8"/>
  <c r="D45" i="8"/>
  <c r="D44" i="8"/>
  <c r="D48" i="8" l="1"/>
  <c r="D49" i="8"/>
  <c r="D47" i="8" l="1"/>
  <c r="D53" i="8"/>
  <c r="C53" i="8"/>
  <c r="C52" i="8"/>
  <c r="C51" i="8"/>
  <c r="G49" i="8"/>
  <c r="G45" i="8"/>
  <c r="G44" i="8"/>
  <c r="D51" i="8" l="1"/>
  <c r="G43" i="8"/>
  <c r="G53" i="8"/>
  <c r="D52" i="8" l="1"/>
  <c r="G52" i="8" s="1"/>
  <c r="G47" i="8"/>
  <c r="G51" i="8" s="1"/>
  <c r="G48" i="8"/>
</calcChain>
</file>

<file path=xl/sharedStrings.xml><?xml version="1.0" encoding="utf-8"?>
<sst xmlns="http://schemas.openxmlformats.org/spreadsheetml/2006/main" count="82" uniqueCount="79">
  <si>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</si>
  <si>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</si>
  <si>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</si>
  <si>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</si>
  <si>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</si>
  <si>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</si>
  <si>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</si>
  <si>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</si>
  <si>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</si>
  <si>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</si>
  <si>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</si>
  <si>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</si>
  <si>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</si>
  <si>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</si>
  <si>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Итого по 954:</t>
  </si>
  <si>
    <t>РАСХОДЫ:</t>
  </si>
  <si>
    <t>2023 год</t>
  </si>
  <si>
    <t>ДОХОДЫ: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</si>
  <si>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</si>
  <si>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</si>
  <si>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>Всего по доходам:</t>
  </si>
  <si>
    <t xml:space="preserve">Наименова- ние ГАДБ/ ГРБС </t>
  </si>
  <si>
    <t>Администрация городского округа Кинешма</t>
  </si>
  <si>
    <t>Управление образования</t>
  </si>
  <si>
    <t>Итого по 953:</t>
  </si>
  <si>
    <t>Комитет по культуре</t>
  </si>
  <si>
    <t>Итого по 951:</t>
  </si>
  <si>
    <t>Центр по обеспечению ОМСУ</t>
  </si>
  <si>
    <t>Итого по 969:</t>
  </si>
  <si>
    <t>1 11 07014 04 0000 120</t>
  </si>
  <si>
    <t>Пожертвования на реализацию мероприятий по модернизации объектов коммунальной инфраструктуры</t>
  </si>
  <si>
    <t>Дополнительная прибыль МУП сверх утвержденной (фактическая прибыль по данным отчетности сложилась больше запланированной)</t>
  </si>
  <si>
    <t>Получение дохода от сдачи лома и отходов чугуна</t>
  </si>
  <si>
    <t>Субсидия в целях предоставления субсидий гражданам на оплату первоначального взноса при получении ипотечного кредитования</t>
  </si>
  <si>
    <t>Субсидия в целях предоставления социальных выплат молодым семьям на приобретение жилого помещения</t>
  </si>
  <si>
    <t>Субсидия для реализации мероприятий по модернизации объектов коммунальной инфраструктуры</t>
  </si>
  <si>
    <t>Субсидия на укрепление материально-технической базы образователшьных организаций (Детский спорт.37, на 4 школы)</t>
  </si>
  <si>
    <t>Перераспределение бюджетных ассигнований, в связи с уточнением КБК на оплату услуг по проверке достоверности сметной стоимости при ремонте дорог</t>
  </si>
  <si>
    <t>Расходы, предусмотренные к распределению на реализацию муниципальных программ, региональных проектов 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</si>
  <si>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>ГУС: прочие работы при создании комфортной гор.среды (Порт культуры и отдыха)</t>
  </si>
  <si>
    <t>Уточнение бюджетных ассигнований, в связи с изменением  объема софинансирования на финансовое обеспечение дорожной деятельности на автомобильных дорогах</t>
  </si>
  <si>
    <t xml:space="preserve"> Закрытие бюджетных асиигнований на обслуживание мун. долга</t>
  </si>
  <si>
    <t>Дополнительные бюджетные ассигнования на организацию временного трудоустройства несовершеннолетних, в связи в повышением с 01.06.2022 уровны МРОТ</t>
  </si>
  <si>
    <t>Перераспределение бюджетных ассигнований по ФОТ сотрудников, в связи с их трудоустройством в МКУ "Центр по обеспечению ОМСУ"</t>
  </si>
  <si>
    <t>Итого по 961:</t>
  </si>
  <si>
    <t>Перераспределение бюджетных ассигнований на обеспечение модернизации систем видеонаблюдения в общеобразовательных учреждениях</t>
  </si>
  <si>
    <t>городская Дума</t>
  </si>
  <si>
    <t>Перераспределение бюджетных ассигнований в связи с временной необходимостью осуществления обязанностей пресс-секретаря городской Думы по договору ГПХ (уточнение КБК) на 3 месяца (июль-сентябрь)</t>
  </si>
  <si>
    <t>Итого по 962:</t>
  </si>
  <si>
    <t>Бюджетных ассигнований по ФОТ сотрудников, в связи с их трудоустройством в МКУ "Центр по обеспечению ОМСУ"</t>
  </si>
  <si>
    <t>Бюджетные ассигнования на стройконтроль по объекту "Второй этап благоустройства Парка, устройство лыже-роллерной трассы)</t>
  </si>
  <si>
    <t>0103.7010000440.200</t>
  </si>
  <si>
    <t>0103.7010000440.100</t>
  </si>
  <si>
    <t>0707.4430110130.600</t>
  </si>
  <si>
    <t>1301.5320110270.700</t>
  </si>
  <si>
    <t>0701.4900111560.600</t>
  </si>
  <si>
    <t>0702.4900111560.600</t>
  </si>
  <si>
    <t>0113.8090060150.600</t>
  </si>
  <si>
    <t>0801.4220100500.200</t>
  </si>
  <si>
    <t xml:space="preserve">Бюджетные ассигнования на проведение общегородских мероприятий </t>
  </si>
  <si>
    <t>0409.4620160140.600</t>
  </si>
  <si>
    <t>0503.5610411900.200</t>
  </si>
  <si>
    <t>0702.41702S1950.600</t>
  </si>
  <si>
    <t>0409.4620111660.600</t>
  </si>
  <si>
    <t>0104.5410100360.100</t>
  </si>
  <si>
    <t>01113.5410800650.100</t>
  </si>
  <si>
    <t>1003.45201S3100.300</t>
  </si>
  <si>
    <t>1003.45401L4970.300</t>
  </si>
  <si>
    <t>0502.45301S6800.200</t>
  </si>
  <si>
    <t>Субсидия в целях предоставления субсидий гражданам на оплату первоначального взноса при получении ипотечного кредитования с учетом софинансирования</t>
  </si>
  <si>
    <t>Субсидия в целях предоставления социальных выплат молодым семьям на приобретение жилого помещения с учетом софинансирования</t>
  </si>
  <si>
    <t>0503.5610211870.600</t>
  </si>
  <si>
    <t>2 02 25497 04 0000 150</t>
  </si>
  <si>
    <t>2 02 29999 04 0000 150</t>
  </si>
  <si>
    <t>0702.4130100040.600</t>
  </si>
  <si>
    <t>Дополнительные бюджетные ассигнования на обеспечение функционирования муниципальных  общеобразовательных организаций для подготовки школ к новому учебному году</t>
  </si>
  <si>
    <t>1 14 02042 04 0000 440</t>
  </si>
  <si>
    <t>2 07 04050 04 0000 150</t>
  </si>
  <si>
    <t>0703.4140100060.600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</si>
</sst>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6">
      <alignment horizontal="left" vertical="top" wrapText="1"/>
    </xf>
    <xf numFmtId="1" fontId="1" fillId="0" borderId="6">
      <alignment horizontal="center" vertical="top" shrinkToFit="1"/>
    </xf>
    <xf numFmtId="0" fontId="2" fillId="0" borderId="6">
      <alignment vertical="top" wrapText="1"/>
    </xf>
  </cellStyleXfs>
  <cellXfs count="67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1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BreakPreview" topLeftCell="A31" zoomScaleNormal="100" zoomScaleSheetLayoutView="100" workbookViewId="0">
      <selection activeCell="D17" sqref="D17"/>
    </sheetView>
  </sheetViews>
  <sheetFormatPr defaultRowHeight="15.75" x14ac:dyDescent="0.25"/>
  <cols>
    <col min="1" max="1" width="6.42578125" style="3" customWidth="1"/>
    <col min="2" max="2" width="14.140625" style="10" customWidth="1"/>
    <col min="3" max="3" width="22.5703125" style="2" customWidth="1"/>
    <col min="4" max="4" width="18.5703125" style="3" customWidth="1"/>
    <col min="5" max="6" width="14.7109375" style="3" customWidth="1"/>
    <col min="7" max="7" width="38.42578125" style="3" customWidth="1"/>
    <col min="8" max="16384" width="9.140625" style="3"/>
  </cols>
  <sheetData>
    <row r="1" spans="1:7" ht="96.75" customHeight="1" x14ac:dyDescent="0.25">
      <c r="A1" s="39" t="s">
        <v>18</v>
      </c>
      <c r="B1" s="39"/>
      <c r="C1" s="39"/>
      <c r="D1" s="39"/>
      <c r="E1" s="39"/>
      <c r="F1" s="39"/>
      <c r="G1" s="39"/>
    </row>
    <row r="2" spans="1:7" ht="24" customHeight="1" x14ac:dyDescent="0.25">
      <c r="A2" s="40" t="s">
        <v>8</v>
      </c>
      <c r="B2" s="40"/>
      <c r="C2" s="40"/>
      <c r="D2" s="40"/>
      <c r="E2" s="40"/>
      <c r="F2" s="40"/>
      <c r="G2" s="41"/>
    </row>
    <row r="3" spans="1:7" s="6" customFormat="1" ht="57" customHeight="1" x14ac:dyDescent="0.25">
      <c r="A3" s="4" t="s">
        <v>5</v>
      </c>
      <c r="B3" s="5" t="s">
        <v>21</v>
      </c>
      <c r="C3" s="1" t="s">
        <v>7</v>
      </c>
      <c r="D3" s="1" t="s">
        <v>13</v>
      </c>
      <c r="E3" s="1" t="s">
        <v>16</v>
      </c>
      <c r="F3" s="4" t="s">
        <v>19</v>
      </c>
      <c r="G3" s="4" t="s">
        <v>6</v>
      </c>
    </row>
    <row r="4" spans="1:7" ht="27.75" customHeight="1" x14ac:dyDescent="0.25">
      <c r="A4" s="45" t="s">
        <v>17</v>
      </c>
      <c r="B4" s="46"/>
      <c r="C4" s="46"/>
      <c r="D4" s="46"/>
      <c r="E4" s="46"/>
      <c r="F4" s="46"/>
      <c r="G4" s="47"/>
    </row>
    <row r="5" spans="1:7" ht="78.75" customHeight="1" x14ac:dyDescent="0.25">
      <c r="A5" s="51">
        <v>1</v>
      </c>
      <c r="B5" s="49" t="s">
        <v>22</v>
      </c>
      <c r="C5" s="23" t="s">
        <v>29</v>
      </c>
      <c r="D5" s="29">
        <v>1296000</v>
      </c>
      <c r="F5" s="12"/>
      <c r="G5" s="23" t="s">
        <v>31</v>
      </c>
    </row>
    <row r="6" spans="1:7" ht="66" customHeight="1" x14ac:dyDescent="0.25">
      <c r="A6" s="52"/>
      <c r="B6" s="48"/>
      <c r="C6" s="37" t="s">
        <v>77</v>
      </c>
      <c r="D6" s="12">
        <v>605111.56000000006</v>
      </c>
      <c r="E6" s="11"/>
      <c r="F6" s="12"/>
      <c r="G6" s="27" t="s">
        <v>30</v>
      </c>
    </row>
    <row r="7" spans="1:7" ht="33" customHeight="1" x14ac:dyDescent="0.25">
      <c r="A7" s="53"/>
      <c r="B7" s="50"/>
      <c r="C7" s="30" t="s">
        <v>76</v>
      </c>
      <c r="D7" s="12">
        <v>188820</v>
      </c>
      <c r="E7" s="11"/>
      <c r="F7" s="12"/>
      <c r="G7" s="27" t="s">
        <v>32</v>
      </c>
    </row>
    <row r="8" spans="1:7" ht="63" customHeight="1" x14ac:dyDescent="0.25">
      <c r="A8" s="52"/>
      <c r="B8" s="48"/>
      <c r="C8" s="36" t="s">
        <v>72</v>
      </c>
      <c r="D8" s="12">
        <v>569852.6</v>
      </c>
      <c r="E8" s="5"/>
      <c r="F8" s="5"/>
      <c r="G8" s="24" t="s">
        <v>34</v>
      </c>
    </row>
    <row r="9" spans="1:7" ht="69.75" customHeight="1" x14ac:dyDescent="0.25">
      <c r="A9" s="52"/>
      <c r="B9" s="48"/>
      <c r="C9" s="54" t="s">
        <v>73</v>
      </c>
      <c r="D9" s="12">
        <v>11497119.119999999</v>
      </c>
      <c r="E9" s="5"/>
      <c r="F9" s="5"/>
      <c r="G9" s="24" t="s">
        <v>35</v>
      </c>
    </row>
    <row r="10" spans="1:7" ht="69.75" customHeight="1" x14ac:dyDescent="0.25">
      <c r="A10" s="52"/>
      <c r="B10" s="48"/>
      <c r="C10" s="55"/>
      <c r="D10" s="12">
        <v>625344.72</v>
      </c>
      <c r="E10" s="5"/>
      <c r="F10" s="5"/>
      <c r="G10" s="24" t="s">
        <v>33</v>
      </c>
    </row>
    <row r="11" spans="1:7" ht="66" customHeight="1" x14ac:dyDescent="0.25">
      <c r="A11" s="52"/>
      <c r="B11" s="48"/>
      <c r="C11" s="56"/>
      <c r="D11" s="12">
        <v>12800000</v>
      </c>
      <c r="E11" s="5"/>
      <c r="F11" s="5"/>
      <c r="G11" s="24" t="s">
        <v>36</v>
      </c>
    </row>
    <row r="12" spans="1:7" ht="29.25" customHeight="1" x14ac:dyDescent="0.25">
      <c r="A12" s="45" t="s">
        <v>20</v>
      </c>
      <c r="B12" s="46"/>
      <c r="C12" s="47"/>
      <c r="D12" s="13">
        <f>SUM(D5:D11)</f>
        <v>27582248</v>
      </c>
      <c r="E12" s="13">
        <f>SUM(E5:E11)</f>
        <v>0</v>
      </c>
      <c r="F12" s="13">
        <f>SUM(F5:F11)</f>
        <v>0</v>
      </c>
      <c r="G12" s="4"/>
    </row>
    <row r="13" spans="1:7" s="8" customFormat="1" ht="24.75" customHeight="1" x14ac:dyDescent="0.25">
      <c r="A13" s="42" t="s">
        <v>15</v>
      </c>
      <c r="B13" s="43"/>
      <c r="C13" s="43"/>
      <c r="D13" s="43"/>
      <c r="E13" s="43"/>
      <c r="F13" s="43"/>
      <c r="G13" s="44"/>
    </row>
    <row r="14" spans="1:7" s="8" customFormat="1" ht="96.75" customHeight="1" x14ac:dyDescent="0.25">
      <c r="A14" s="63">
        <v>1</v>
      </c>
      <c r="B14" s="61" t="s">
        <v>12</v>
      </c>
      <c r="C14" s="8" t="s">
        <v>60</v>
      </c>
      <c r="D14" s="12">
        <f>-32912.88-10150.6-18244.72</f>
        <v>-61308.2</v>
      </c>
      <c r="E14" s="5"/>
      <c r="F14" s="5"/>
      <c r="G14" s="32" t="s">
        <v>40</v>
      </c>
    </row>
    <row r="15" spans="1:7" s="8" customFormat="1" ht="85.5" customHeight="1" x14ac:dyDescent="0.25">
      <c r="A15" s="66"/>
      <c r="B15" s="65"/>
      <c r="C15" s="8" t="s">
        <v>63</v>
      </c>
      <c r="D15" s="12">
        <v>18244.72</v>
      </c>
      <c r="E15" s="5"/>
      <c r="F15" s="5"/>
      <c r="G15" s="30" t="s">
        <v>37</v>
      </c>
    </row>
    <row r="16" spans="1:7" s="8" customFormat="1" ht="156.75" customHeight="1" x14ac:dyDescent="0.25">
      <c r="A16" s="66"/>
      <c r="B16" s="65"/>
      <c r="C16" s="8" t="s">
        <v>57</v>
      </c>
      <c r="D16" s="12">
        <v>5309208.7300000004</v>
      </c>
      <c r="E16" s="5"/>
      <c r="F16" s="5"/>
      <c r="G16" s="30" t="s">
        <v>38</v>
      </c>
    </row>
    <row r="17" spans="1:7" s="8" customFormat="1" ht="57.75" customHeight="1" x14ac:dyDescent="0.25">
      <c r="A17" s="66"/>
      <c r="B17" s="65"/>
      <c r="C17" s="8" t="s">
        <v>61</v>
      </c>
      <c r="D17" s="12">
        <v>1000000</v>
      </c>
      <c r="E17" s="5"/>
      <c r="F17" s="5"/>
      <c r="G17" s="24" t="s">
        <v>39</v>
      </c>
    </row>
    <row r="18" spans="1:7" s="7" customFormat="1" ht="27.75" customHeight="1" x14ac:dyDescent="0.25">
      <c r="A18" s="57" t="s">
        <v>14</v>
      </c>
      <c r="B18" s="57"/>
      <c r="C18" s="57"/>
      <c r="D18" s="7">
        <f>SUM(D14:D17)</f>
        <v>6266145.25</v>
      </c>
      <c r="E18" s="7">
        <f>SUM(E14:E17)</f>
        <v>0</v>
      </c>
      <c r="F18" s="7">
        <f>SUM(F14:F17)</f>
        <v>0</v>
      </c>
      <c r="G18" s="15"/>
    </row>
    <row r="19" spans="1:7" s="33" customFormat="1" ht="44.25" customHeight="1" x14ac:dyDescent="0.25">
      <c r="A19" s="63">
        <v>2</v>
      </c>
      <c r="B19" s="61" t="s">
        <v>22</v>
      </c>
      <c r="C19" s="8" t="s">
        <v>54</v>
      </c>
      <c r="D19" s="17">
        <v>-7500000</v>
      </c>
      <c r="E19" s="7"/>
      <c r="F19" s="7"/>
      <c r="G19" s="34" t="s">
        <v>41</v>
      </c>
    </row>
    <row r="20" spans="1:7" s="33" customFormat="1" ht="96" customHeight="1" x14ac:dyDescent="0.25">
      <c r="A20" s="66"/>
      <c r="B20" s="65"/>
      <c r="C20" s="8" t="s">
        <v>53</v>
      </c>
      <c r="D20" s="28">
        <v>95467.57</v>
      </c>
      <c r="E20" s="7"/>
      <c r="F20" s="7"/>
      <c r="G20" s="31" t="s">
        <v>42</v>
      </c>
    </row>
    <row r="21" spans="1:7" s="33" customFormat="1" ht="76.5" customHeight="1" x14ac:dyDescent="0.25">
      <c r="A21" s="66"/>
      <c r="B21" s="65"/>
      <c r="C21" s="8" t="s">
        <v>64</v>
      </c>
      <c r="D21" s="28">
        <f>-184106.79-55600.25</f>
        <v>-239707.04</v>
      </c>
      <c r="E21" s="7"/>
      <c r="F21" s="7"/>
      <c r="G21" s="31" t="s">
        <v>43</v>
      </c>
    </row>
    <row r="22" spans="1:7" s="33" customFormat="1" ht="85.5" customHeight="1" x14ac:dyDescent="0.25">
      <c r="A22" s="66"/>
      <c r="B22" s="65"/>
      <c r="C22" s="8" t="s">
        <v>66</v>
      </c>
      <c r="D22" s="12">
        <f>625344.72+32912.88</f>
        <v>658257.6</v>
      </c>
      <c r="E22" s="7"/>
      <c r="F22" s="7"/>
      <c r="G22" s="24" t="s">
        <v>69</v>
      </c>
    </row>
    <row r="23" spans="1:7" s="33" customFormat="1" ht="69.75" customHeight="1" x14ac:dyDescent="0.25">
      <c r="A23" s="66"/>
      <c r="B23" s="65"/>
      <c r="C23" s="8" t="s">
        <v>67</v>
      </c>
      <c r="D23" s="12">
        <f>569852.6+10150.6</f>
        <v>580003.19999999995</v>
      </c>
      <c r="E23" s="7"/>
      <c r="F23" s="7"/>
      <c r="G23" s="24" t="s">
        <v>70</v>
      </c>
    </row>
    <row r="24" spans="1:7" s="33" customFormat="1" ht="66" customHeight="1" x14ac:dyDescent="0.25">
      <c r="A24" s="66"/>
      <c r="B24" s="65"/>
      <c r="C24" s="8" t="s">
        <v>68</v>
      </c>
      <c r="D24" s="12">
        <v>11497119.119999999</v>
      </c>
      <c r="E24" s="7"/>
      <c r="F24" s="7"/>
      <c r="G24" s="24" t="s">
        <v>35</v>
      </c>
    </row>
    <row r="25" spans="1:7" s="33" customFormat="1" ht="24" customHeight="1" x14ac:dyDescent="0.25">
      <c r="A25" s="42" t="s">
        <v>44</v>
      </c>
      <c r="B25" s="43"/>
      <c r="C25" s="44"/>
      <c r="D25" s="13">
        <f>SUM(D19:D24)</f>
        <v>5091140.4499999993</v>
      </c>
      <c r="E25" s="13">
        <f>SUM(E19:E24)</f>
        <v>0</v>
      </c>
      <c r="F25" s="13">
        <f>SUM(F19:F24)</f>
        <v>0</v>
      </c>
      <c r="G25" s="34"/>
    </row>
    <row r="26" spans="1:7" s="18" customFormat="1" ht="82.5" customHeight="1" x14ac:dyDescent="0.25">
      <c r="A26" s="57">
        <v>3</v>
      </c>
      <c r="B26" s="58" t="s">
        <v>23</v>
      </c>
      <c r="C26" s="38" t="s">
        <v>62</v>
      </c>
      <c r="D26" s="12">
        <v>12800000</v>
      </c>
      <c r="E26" s="35"/>
      <c r="F26" s="35"/>
      <c r="G26" s="30" t="s">
        <v>36</v>
      </c>
    </row>
    <row r="27" spans="1:7" s="18" customFormat="1" ht="39" customHeight="1" x14ac:dyDescent="0.25">
      <c r="A27" s="57"/>
      <c r="B27" s="58"/>
      <c r="C27" s="38" t="s">
        <v>56</v>
      </c>
      <c r="D27" s="12">
        <v>2000000</v>
      </c>
      <c r="E27" s="5"/>
      <c r="F27" s="5"/>
      <c r="G27" s="59" t="s">
        <v>45</v>
      </c>
    </row>
    <row r="28" spans="1:7" s="18" customFormat="1" ht="49.5" customHeight="1" x14ac:dyDescent="0.25">
      <c r="A28" s="57"/>
      <c r="B28" s="58"/>
      <c r="C28" s="38" t="s">
        <v>55</v>
      </c>
      <c r="D28" s="12">
        <v>-2000000</v>
      </c>
      <c r="E28" s="5"/>
      <c r="F28" s="5"/>
      <c r="G28" s="60"/>
    </row>
    <row r="29" spans="1:7" s="18" customFormat="1" ht="60" customHeight="1" x14ac:dyDescent="0.25">
      <c r="A29" s="57"/>
      <c r="B29" s="58"/>
      <c r="C29" s="38" t="s">
        <v>74</v>
      </c>
      <c r="D29" s="12">
        <v>1600000</v>
      </c>
      <c r="E29" s="5"/>
      <c r="F29" s="5"/>
      <c r="G29" s="59" t="s">
        <v>75</v>
      </c>
    </row>
    <row r="30" spans="1:7" s="18" customFormat="1" ht="43.5" customHeight="1" x14ac:dyDescent="0.25">
      <c r="A30" s="57"/>
      <c r="B30" s="58"/>
      <c r="C30" s="38" t="s">
        <v>78</v>
      </c>
      <c r="D30" s="12">
        <v>100000</v>
      </c>
      <c r="E30" s="5"/>
      <c r="F30" s="5"/>
      <c r="G30" s="60"/>
    </row>
    <row r="31" spans="1:7" s="18" customFormat="1" ht="25.5" customHeight="1" x14ac:dyDescent="0.25">
      <c r="A31" s="42" t="s">
        <v>24</v>
      </c>
      <c r="B31" s="43"/>
      <c r="C31" s="44"/>
      <c r="D31" s="7">
        <f>SUM(D26:D30)</f>
        <v>14500000</v>
      </c>
      <c r="E31" s="7">
        <f>SUM(E26:E28)</f>
        <v>0</v>
      </c>
      <c r="F31" s="7">
        <f>SUM(F26:F28)</f>
        <v>0</v>
      </c>
      <c r="G31" s="14"/>
    </row>
    <row r="32" spans="1:7" s="18" customFormat="1" ht="69.75" customHeight="1" x14ac:dyDescent="0.25">
      <c r="A32" s="57">
        <v>4</v>
      </c>
      <c r="B32" s="58" t="s">
        <v>25</v>
      </c>
      <c r="C32" s="8" t="s">
        <v>58</v>
      </c>
      <c r="D32" s="17">
        <v>1000000</v>
      </c>
      <c r="E32" s="5"/>
      <c r="F32" s="5"/>
      <c r="G32" s="34" t="s">
        <v>59</v>
      </c>
    </row>
    <row r="33" spans="1:7" s="18" customFormat="1" ht="79.5" customHeight="1" x14ac:dyDescent="0.25">
      <c r="A33" s="57"/>
      <c r="B33" s="58"/>
      <c r="C33" s="8" t="s">
        <v>71</v>
      </c>
      <c r="D33" s="12">
        <v>485255.26</v>
      </c>
      <c r="E33" s="5"/>
      <c r="F33" s="5"/>
      <c r="G33" s="34" t="s">
        <v>50</v>
      </c>
    </row>
    <row r="34" spans="1:7" s="18" customFormat="1" ht="27" customHeight="1" x14ac:dyDescent="0.25">
      <c r="A34" s="42" t="s">
        <v>26</v>
      </c>
      <c r="B34" s="43"/>
      <c r="C34" s="44"/>
      <c r="D34" s="7">
        <f>SUM(D32:D33)</f>
        <v>1485255.26</v>
      </c>
      <c r="E34" s="7">
        <f t="shared" ref="E34:F34" si="0">SUM(E32:E33)</f>
        <v>0</v>
      </c>
      <c r="F34" s="7">
        <f t="shared" si="0"/>
        <v>0</v>
      </c>
      <c r="G34" s="34"/>
    </row>
    <row r="35" spans="1:7" s="18" customFormat="1" ht="69" customHeight="1" x14ac:dyDescent="0.25">
      <c r="A35" s="63">
        <v>5</v>
      </c>
      <c r="B35" s="61" t="s">
        <v>46</v>
      </c>
      <c r="C35" s="8" t="s">
        <v>51</v>
      </c>
      <c r="D35" s="12">
        <v>87699</v>
      </c>
      <c r="E35" s="5"/>
      <c r="F35" s="5"/>
      <c r="G35" s="59" t="s">
        <v>47</v>
      </c>
    </row>
    <row r="36" spans="1:7" s="18" customFormat="1" ht="46.5" customHeight="1" x14ac:dyDescent="0.25">
      <c r="A36" s="64"/>
      <c r="B36" s="62"/>
      <c r="C36" s="8" t="s">
        <v>52</v>
      </c>
      <c r="D36" s="12">
        <f>-69000-18699</f>
        <v>-87699</v>
      </c>
      <c r="E36" s="5"/>
      <c r="F36" s="5"/>
      <c r="G36" s="60"/>
    </row>
    <row r="37" spans="1:7" s="18" customFormat="1" ht="27" customHeight="1" x14ac:dyDescent="0.25">
      <c r="A37" s="42" t="s">
        <v>48</v>
      </c>
      <c r="B37" s="43"/>
      <c r="C37" s="44"/>
      <c r="D37" s="7">
        <f>SUM(D35:D36)</f>
        <v>0</v>
      </c>
      <c r="E37" s="7">
        <f t="shared" ref="E37:F37" si="1">SUM(E35:E36)</f>
        <v>0</v>
      </c>
      <c r="F37" s="7">
        <f t="shared" si="1"/>
        <v>0</v>
      </c>
      <c r="G37" s="34"/>
    </row>
    <row r="38" spans="1:7" s="18" customFormat="1" ht="77.25" customHeight="1" x14ac:dyDescent="0.25">
      <c r="A38" s="25">
        <v>6</v>
      </c>
      <c r="B38" s="26" t="s">
        <v>27</v>
      </c>
      <c r="C38" s="18" t="s">
        <v>65</v>
      </c>
      <c r="D38" s="28">
        <f>184106.79+55600.25</f>
        <v>239707.04</v>
      </c>
      <c r="E38" s="5"/>
      <c r="F38" s="5"/>
      <c r="G38" s="31" t="s">
        <v>49</v>
      </c>
    </row>
    <row r="39" spans="1:7" s="18" customFormat="1" ht="24.75" customHeight="1" x14ac:dyDescent="0.25">
      <c r="A39" s="42" t="s">
        <v>28</v>
      </c>
      <c r="B39" s="43"/>
      <c r="C39" s="44"/>
      <c r="D39" s="7">
        <f>SUM(D38:D38)</f>
        <v>239707.04</v>
      </c>
      <c r="E39" s="7">
        <f>SUM(E38:E38)</f>
        <v>0</v>
      </c>
      <c r="F39" s="7">
        <f>SUM(F38:F38)</f>
        <v>0</v>
      </c>
      <c r="G39" s="14"/>
    </row>
    <row r="40" spans="1:7" ht="21.75" customHeight="1" x14ac:dyDescent="0.25">
      <c r="A40" s="57" t="s">
        <v>9</v>
      </c>
      <c r="B40" s="57"/>
      <c r="C40" s="57"/>
      <c r="D40" s="7">
        <f>SUM(D39,D37,D34,D31,D18,D25)</f>
        <v>27582248</v>
      </c>
      <c r="E40" s="7">
        <f>SUM(E39,E37,E34,E31,E18,E25)</f>
        <v>0</v>
      </c>
      <c r="F40" s="7">
        <f>SUM(F39,F37,F34,F31,F18,F25)</f>
        <v>0</v>
      </c>
      <c r="G40" s="8"/>
    </row>
    <row r="41" spans="1:7" ht="45" customHeight="1" x14ac:dyDescent="0.25">
      <c r="A41" s="1"/>
      <c r="B41" s="20" t="s">
        <v>4</v>
      </c>
      <c r="C41" s="19" t="s">
        <v>0</v>
      </c>
      <c r="D41" s="16" t="s">
        <v>1</v>
      </c>
      <c r="E41" s="16"/>
      <c r="F41" s="16"/>
      <c r="G41" s="19" t="s">
        <v>2</v>
      </c>
    </row>
    <row r="42" spans="1:7" ht="21" customHeight="1" x14ac:dyDescent="0.25">
      <c r="A42" s="1"/>
      <c r="B42" s="58" t="s">
        <v>10</v>
      </c>
      <c r="C42" s="58"/>
      <c r="D42" s="58"/>
      <c r="E42" s="58"/>
      <c r="F42" s="58"/>
      <c r="G42" s="58"/>
    </row>
    <row r="43" spans="1:7" x14ac:dyDescent="0.25">
      <c r="A43" s="1"/>
      <c r="B43" s="11">
        <v>2022</v>
      </c>
      <c r="C43" s="21">
        <v>3019777774.48</v>
      </c>
      <c r="D43" s="8">
        <f>SUM(D12)</f>
        <v>27582248</v>
      </c>
      <c r="E43" s="8"/>
      <c r="F43" s="8"/>
      <c r="G43" s="8">
        <f>SUM(C43+D43)</f>
        <v>3047360022.48</v>
      </c>
    </row>
    <row r="44" spans="1:7" x14ac:dyDescent="0.25">
      <c r="A44" s="1"/>
      <c r="B44" s="11">
        <v>2023</v>
      </c>
      <c r="C44" s="21">
        <v>1424533285.6199999</v>
      </c>
      <c r="D44" s="8">
        <f>SUM(E12)</f>
        <v>0</v>
      </c>
      <c r="E44" s="8"/>
      <c r="F44" s="8"/>
      <c r="G44" s="8">
        <f t="shared" ref="G44:G45" si="2">SUM(C44+D44)</f>
        <v>1424533285.6199999</v>
      </c>
    </row>
    <row r="45" spans="1:7" x14ac:dyDescent="0.25">
      <c r="A45" s="1"/>
      <c r="B45" s="11">
        <v>2024</v>
      </c>
      <c r="C45" s="21">
        <v>1960194464.8800001</v>
      </c>
      <c r="D45" s="8">
        <f>SUM(F12)</f>
        <v>0</v>
      </c>
      <c r="E45" s="8"/>
      <c r="F45" s="8"/>
      <c r="G45" s="8">
        <f t="shared" si="2"/>
        <v>1960194464.8800001</v>
      </c>
    </row>
    <row r="46" spans="1:7" ht="21" customHeight="1" x14ac:dyDescent="0.25">
      <c r="A46" s="1"/>
      <c r="B46" s="42" t="s">
        <v>11</v>
      </c>
      <c r="C46" s="43"/>
      <c r="D46" s="43"/>
      <c r="E46" s="43"/>
      <c r="F46" s="43"/>
      <c r="G46" s="44"/>
    </row>
    <row r="47" spans="1:7" x14ac:dyDescent="0.25">
      <c r="A47" s="1"/>
      <c r="B47" s="11">
        <v>2022</v>
      </c>
      <c r="C47" s="21">
        <v>3077056388.52</v>
      </c>
      <c r="D47" s="8">
        <f>SUM(D40)</f>
        <v>27582248</v>
      </c>
      <c r="E47" s="8"/>
      <c r="F47" s="8"/>
      <c r="G47" s="8">
        <f>SUM(C47+D47)</f>
        <v>3104638636.52</v>
      </c>
    </row>
    <row r="48" spans="1:7" x14ac:dyDescent="0.25">
      <c r="A48" s="1"/>
      <c r="B48" s="11">
        <v>2023</v>
      </c>
      <c r="C48" s="21">
        <v>1424533285.6199999</v>
      </c>
      <c r="D48" s="8">
        <f>SUM(E40)</f>
        <v>0</v>
      </c>
      <c r="E48" s="8"/>
      <c r="F48" s="8"/>
      <c r="G48" s="8">
        <f t="shared" ref="G48:G49" si="3">SUM(C48+D48)</f>
        <v>1424533285.6199999</v>
      </c>
    </row>
    <row r="49" spans="1:7" x14ac:dyDescent="0.25">
      <c r="A49" s="1"/>
      <c r="B49" s="11">
        <v>2024</v>
      </c>
      <c r="C49" s="21">
        <v>1960194464.8800001</v>
      </c>
      <c r="D49" s="8">
        <f>SUM(F40)</f>
        <v>0</v>
      </c>
      <c r="E49" s="8"/>
      <c r="F49" s="8"/>
      <c r="G49" s="8">
        <f t="shared" si="3"/>
        <v>1960194464.8800001</v>
      </c>
    </row>
    <row r="50" spans="1:7" ht="23.25" customHeight="1" x14ac:dyDescent="0.25">
      <c r="A50" s="1"/>
      <c r="B50" s="42" t="s">
        <v>3</v>
      </c>
      <c r="C50" s="43"/>
      <c r="D50" s="43"/>
      <c r="E50" s="43"/>
      <c r="F50" s="43"/>
      <c r="G50" s="44"/>
    </row>
    <row r="51" spans="1:7" x14ac:dyDescent="0.25">
      <c r="A51" s="1"/>
      <c r="B51" s="11">
        <v>2022</v>
      </c>
      <c r="C51" s="22">
        <f>C43-C47</f>
        <v>-57278614.039999962</v>
      </c>
      <c r="D51" s="8">
        <f>SUM(D43-D47)</f>
        <v>0</v>
      </c>
      <c r="E51" s="8"/>
      <c r="F51" s="8"/>
      <c r="G51" s="8">
        <f>G43-G47</f>
        <v>-57278614.039999962</v>
      </c>
    </row>
    <row r="52" spans="1:7" x14ac:dyDescent="0.25">
      <c r="A52" s="1"/>
      <c r="B52" s="11">
        <v>2023</v>
      </c>
      <c r="C52" s="22">
        <f>C44-C48</f>
        <v>0</v>
      </c>
      <c r="D52" s="8">
        <f>SUM(D44-D48)</f>
        <v>0</v>
      </c>
      <c r="E52" s="8"/>
      <c r="F52" s="8"/>
      <c r="G52" s="8">
        <f t="shared" ref="G52:G53" si="4">SUM(C52+D52)</f>
        <v>0</v>
      </c>
    </row>
    <row r="53" spans="1:7" x14ac:dyDescent="0.25">
      <c r="A53" s="1"/>
      <c r="B53" s="11">
        <v>2024</v>
      </c>
      <c r="C53" s="22">
        <f>C45-C49</f>
        <v>0</v>
      </c>
      <c r="D53" s="8">
        <f t="shared" ref="D53" si="5">SUM(D45-D49)</f>
        <v>0</v>
      </c>
      <c r="E53" s="8"/>
      <c r="F53" s="8"/>
      <c r="G53" s="8">
        <f t="shared" si="4"/>
        <v>0</v>
      </c>
    </row>
    <row r="54" spans="1:7" x14ac:dyDescent="0.25">
      <c r="D54" s="9"/>
      <c r="G54" s="9"/>
    </row>
  </sheetData>
  <mergeCells count="33">
    <mergeCell ref="B14:B17"/>
    <mergeCell ref="A14:A17"/>
    <mergeCell ref="A8:A11"/>
    <mergeCell ref="A34:C34"/>
    <mergeCell ref="A37:C37"/>
    <mergeCell ref="B19:B24"/>
    <mergeCell ref="A19:A24"/>
    <mergeCell ref="A25:C25"/>
    <mergeCell ref="A18:C18"/>
    <mergeCell ref="G27:G28"/>
    <mergeCell ref="G35:G36"/>
    <mergeCell ref="B35:B36"/>
    <mergeCell ref="A35:A36"/>
    <mergeCell ref="B26:B30"/>
    <mergeCell ref="A26:A30"/>
    <mergeCell ref="G29:G30"/>
    <mergeCell ref="B50:G50"/>
    <mergeCell ref="A40:C40"/>
    <mergeCell ref="B42:G42"/>
    <mergeCell ref="B46:G46"/>
    <mergeCell ref="A31:C31"/>
    <mergeCell ref="A39:C39"/>
    <mergeCell ref="B32:B33"/>
    <mergeCell ref="A32:A33"/>
    <mergeCell ref="A1:G1"/>
    <mergeCell ref="A2:G2"/>
    <mergeCell ref="A13:G13"/>
    <mergeCell ref="A4:G4"/>
    <mergeCell ref="A12:C12"/>
    <mergeCell ref="B8:B11"/>
    <mergeCell ref="B5:B7"/>
    <mergeCell ref="A5:A7"/>
    <mergeCell ref="C9:C11"/>
  </mergeCells>
  <pageMargins left="0.9055118110236221" right="0.39370078740157483" top="0.59055118110236227" bottom="0.39370078740157483" header="0.31496062992125984" footer="0.31496062992125984"/>
  <pageSetup paperSize="9" scale="66" firstPageNumber="2" fitToHeight="0" orientation="portrait" useFirstPageNumber="1" r:id="rId1"/>
  <headerFooter>
    <oddHeader xml:space="preserve">&amp;C&amp;P
</oddHeader>
  </headerFooter>
  <rowBreaks count="2" manualBreakCount="2">
    <brk id="18" max="6" man="1"/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 очер. 2022</vt:lpstr>
      <vt:lpstr>'июнь очер.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2022-06-16T14:11:13Z</dcterms:modified>
</cp:coreProperties>
</file>