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545" windowWidth="14805" windowHeight="6570"/>
  </bookViews>
  <sheets>
    <sheet name="внеочер.сентябрь" sheetId="8" r:id="rId1"/>
  </sheets>
  <definedNames>
    <definedName name="_xlnm.Print_Area" localSheetId="0">внеочер.сентябрь!$A$1:$G$76</definedName>
  </definedNames>
  <calcPr calcId="145621"/>
</workbook>
</file>

<file path=xl/calcChain.xml><?xml version="1.0" encoding="utf-8"?>
<calcChain xmlns="http://schemas.openxmlformats.org/spreadsheetml/2006/main">
  <c r="D48" i="8" l="1"/>
  <c r="E60" i="8" l="1"/>
  <c r="F60" i="8"/>
  <c r="D59" i="8"/>
  <c r="D60" i="8" s="1"/>
  <c r="D53" i="8"/>
  <c r="D58" i="8" s="1"/>
  <c r="D51" i="8"/>
  <c r="D39" i="8"/>
  <c r="D38" i="8"/>
  <c r="D34" i="8"/>
  <c r="D26" i="8"/>
  <c r="D24" i="8"/>
  <c r="D18" i="8"/>
  <c r="D16" i="8"/>
  <c r="D14" i="8"/>
  <c r="E12" i="8"/>
  <c r="F12" i="8"/>
  <c r="D11" i="8"/>
  <c r="D12" i="8" l="1"/>
  <c r="D66" i="8" l="1"/>
  <c r="E29" i="8"/>
  <c r="D29" i="8"/>
  <c r="D22" i="8" l="1"/>
  <c r="D62" i="8" s="1"/>
  <c r="E22" i="8" l="1"/>
  <c r="E62" i="8" s="1"/>
  <c r="F22" i="8"/>
  <c r="F62" i="8" s="1"/>
  <c r="D65" i="8"/>
  <c r="D67" i="8" l="1"/>
  <c r="D70" i="8" l="1"/>
  <c r="D71" i="8"/>
  <c r="D69" i="8" l="1"/>
  <c r="D75" i="8"/>
  <c r="C75" i="8"/>
  <c r="C74" i="8"/>
  <c r="C73" i="8"/>
  <c r="G71" i="8"/>
  <c r="G67" i="8"/>
  <c r="G66" i="8"/>
  <c r="D73" i="8" l="1"/>
  <c r="G65" i="8"/>
  <c r="G75" i="8"/>
  <c r="D74" i="8" l="1"/>
  <c r="G74" i="8" s="1"/>
  <c r="G69" i="8"/>
  <c r="G73" i="8" s="1"/>
  <c r="G70" i="8"/>
</calcChain>
</file>

<file path=xl/sharedStrings.xml><?xml version="1.0" encoding="utf-8"?>
<sst xmlns="http://schemas.openxmlformats.org/spreadsheetml/2006/main" count="112" uniqueCount="103">
  <si>
    <t>Утверждено решением о бюджете</t>
  </si>
  <si>
    <t>Изменения</t>
  </si>
  <si>
    <t>С учетом изменений</t>
  </si>
  <si>
    <t>Дефицит (-), профицит (+)</t>
  </si>
  <si>
    <t>Параметры бюджета:</t>
  </si>
  <si>
    <t>№ п/п</t>
  </si>
  <si>
    <t>Примечание (обоснование)</t>
  </si>
  <si>
    <t>КБК</t>
  </si>
  <si>
    <t>(руб.)</t>
  </si>
  <si>
    <t>Всего по расходам:</t>
  </si>
  <si>
    <t>Доходы</t>
  </si>
  <si>
    <t>Расходы</t>
  </si>
  <si>
    <t>Финансовое управление</t>
  </si>
  <si>
    <t>2022 год</t>
  </si>
  <si>
    <t>РАСХОДЫ:</t>
  </si>
  <si>
    <t>2023 год</t>
  </si>
  <si>
    <t>ДОХОДЫ:</t>
  </si>
  <si>
    <t>Приложение к пояснительной записке 
к проекту решения городской Думы городского округа Кинешма  
«О внесении изменений в решение городской Думы городского округа Кинешма от 17.12.2021 № 32/156
 «О бюджете городского округа Кинешма на 2022 год и плановый период 2023 и 2024 годов»</t>
  </si>
  <si>
    <t>2024 год</t>
  </si>
  <si>
    <t>Всего по доходам:</t>
  </si>
  <si>
    <t xml:space="preserve">Наименова- ние ГАДБ/ ГРБС </t>
  </si>
  <si>
    <t>Итого по 961:</t>
  </si>
  <si>
    <t>Управление образования</t>
  </si>
  <si>
    <t>Итого по 953:</t>
  </si>
  <si>
    <t>Уточнение бюджетных ассигнований по взносам на кап.ремонт муниципального фонда, в связи с его уточнением</t>
  </si>
  <si>
    <t>Администрация</t>
  </si>
  <si>
    <t>Итого по 954:</t>
  </si>
  <si>
    <t>Субсидия на кап.ремонт объектов дошкольного образования в рамках реализации социально значимого проекта "Создание безопасных условий пребывания в ДОО"</t>
  </si>
  <si>
    <t>Субсидия на разработку проектов работ по ликвидации накопленного вреда окруж.среде</t>
  </si>
  <si>
    <t>Субвенция на возмещение затрат в частных общеообразовательных учреждениях (гос.стандарт)</t>
  </si>
  <si>
    <t>Субвении  на финансовое обеспечение гос.гарантий по дошкольному и общему образования (гос.стандарты)</t>
  </si>
  <si>
    <t>Субсидия на реализацию мероприятия по ФКГС (Порт культуры и отдыха)</t>
  </si>
  <si>
    <t>Корректировка возвратов целевых субсидий в областной бюджет  в связи с окончанием судебных процедур по ФОК</t>
  </si>
  <si>
    <t>Финансове управление</t>
  </si>
  <si>
    <t>УГХ: перераспределение средств на обеспечение деятельности МКУ"Центр по обеспечению ОМСУ"</t>
  </si>
  <si>
    <t xml:space="preserve">Восстановление ранее замещенных средств для субсидий на реализацию государственных программ </t>
  </si>
  <si>
    <t>Перераспределение бюджетных ассигнований на исполнение судебных актов (для КИЗО и администрации)</t>
  </si>
  <si>
    <t>ГОиЧС: перераспределение бюджетных ассигнований по смете учреждения за счет переплаты налога на имущество и транспортного налога и напревление их на обеспечение договора по обслуживанию ПО 1С</t>
  </si>
  <si>
    <t>ГОиЧС видеонаблюдение на объекте "Порт культуры и отдыха"</t>
  </si>
  <si>
    <t>Бюжетные ассигнования для изготовления тех.заключения, проведения обследования и оценки соответствия требованиям, установленным Положением о признании жилых помещений непригодными по решению суда от 31.01.2022 № 2а-144/2022</t>
  </si>
  <si>
    <t xml:space="preserve">Уточнение бюджетных ассигнованию по предоставлению субсидии на благоустройство придомовых территорий </t>
  </si>
  <si>
    <t>Бюджетные ассигнования для заключения контрактов на теплоснабжение на 2022 год по свободному жилищному фонду, в связи с учетом ООО ТСК  площади СЖФ в полном объеме</t>
  </si>
  <si>
    <t>Бюджетные ассигнования для оплаты исполнения исполнительного листа по судебному делу</t>
  </si>
  <si>
    <t>Бюджетные ассигнования для исполнения судебных актов</t>
  </si>
  <si>
    <t>Комитет имущественных и земельных отношений</t>
  </si>
  <si>
    <t>Бюджетные ассигнования на возмещение затрат на благоустройство придомовой территории за 2021 год по ул. имени Менделеева,3а</t>
  </si>
  <si>
    <t xml:space="preserve">Восстановление ранее замещенных средств за счет местного бюджета для  реализации государственных программ, в связи с выделением средств из областного бюджета </t>
  </si>
  <si>
    <t>Дополнительное выделение средств из местного бюджета на софинансирование  мероприятия "Создание безопасных условий пребывания в дошкольный образовательных организациях</t>
  </si>
  <si>
    <t xml:space="preserve">Дополнительное выделение средств из местного бюджета на софинансирование мероприятия "Разработка (корректировка) проектной документации на капитальный ремонт объектов общего образования"   </t>
  </si>
  <si>
    <t>Дополнительные бюджетные ассигнования на модернизацию системы отопления детского сада № 25 (2ой этап - остаток)</t>
  </si>
  <si>
    <t>ЦБ: перераспределение средства на заправку картриджей, услуги связи и приобретение двух мониторов за счет экономии по ком.услугам в детских садах и по смете ЦБ</t>
  </si>
  <si>
    <t>ЦБ: перераспределение средств для заключения договоров на услуги связи, заправку картриджей, обслуживание ПО,в связи с оплатой в январе т.г. счетов прошлого года за счетза счет экономии по приобретению мнемосхем и мероприятий по участию в олимпиадах</t>
  </si>
  <si>
    <t>Перераспределение средств на на оказание услуг технического обслуживания систем передачи извещений о пожаре  и круглосуточного мониторинга прохождения сигнала (ЦРТ) за счет экономии по приобретению мнемосхем и мероприятий по участию в олимпиадах</t>
  </si>
  <si>
    <t>Итого по 965:</t>
  </si>
  <si>
    <t xml:space="preserve">Комитет по физической культуре и спорту </t>
  </si>
  <si>
    <t>Перераспределение бюджетных ассигнований связи с экономией по теплоэнергии  ФОК "Волга" в рамках договора на потребление</t>
  </si>
  <si>
    <t>Бюджетные ассигнования на приобретение в ФОК тумб (235996 руб.)  и бортиков для бассейна  (340000 руб.)</t>
  </si>
  <si>
    <t>Перераспределение бюджетных ассигнований по ФОТ на обеспечение доведения МРОТ учреждений спорта</t>
  </si>
  <si>
    <t>Бюджетные ассигнования на заключение договора на теплоэнергию на 2 полугодие в результате роста тарифов, а также в связи с оплатой в 2022 году счетов за декабрь 2021</t>
  </si>
  <si>
    <t>Бюджетные ассигнования на оборудование лыжероллерной трассы информационными стендами и закупку материалов</t>
  </si>
  <si>
    <t>Итого по 958:</t>
  </si>
  <si>
    <t>МКУ "Центр ОМСУ"</t>
  </si>
  <si>
    <t>Перераспределение средств на обеспечение деятельности МКУ"Центр по обеспечению ОМСУ"</t>
  </si>
  <si>
    <t>Приобретение системного блока для рабочего места ГИС "Гос.итоговая аттестация выпускников (защищенка) . По заявке управления образования</t>
  </si>
  <si>
    <t>Итого по 969:</t>
  </si>
  <si>
    <t>Контрольно-счетная комиссия</t>
  </si>
  <si>
    <t>Бюджетные ассигнования для обучения сотрудника по дистанционной форме на базе ФГБО высшего образования "Новосибирский государственный университет экономики и управления" по теме "Государственный и муниципальный контроль в субъекта федерации"</t>
  </si>
  <si>
    <t>Перераспределение средств на  капитальный ремонт помещений и приобретение мебели для  создания новых мест в обазовательных организациях различных типов (ЦВР) за счет  экономии по укреплению материально-технической базы и питания в дошкольных учреждениях (факт посещаемости)</t>
  </si>
  <si>
    <t>0113.5020110230.200</t>
  </si>
  <si>
    <t>0703.4140100070.600</t>
  </si>
  <si>
    <t>0113.5410800650.200</t>
  </si>
  <si>
    <t>0113.7490060050.200
0113.7490060050.800</t>
  </si>
  <si>
    <t>0501.4510110340.200</t>
  </si>
  <si>
    <t>0501.4510110550.200</t>
  </si>
  <si>
    <t>0501.4510120100.200</t>
  </si>
  <si>
    <t>0503.4510111640.800</t>
  </si>
  <si>
    <t>0113.8090060150.600</t>
  </si>
  <si>
    <t>1102.4310600020.600</t>
  </si>
  <si>
    <t>1102.4320110960.600</t>
  </si>
  <si>
    <t>0703.4140100020.600</t>
  </si>
  <si>
    <t>1102.4310611790.600
 1102.4310310030.600</t>
  </si>
  <si>
    <t>0702.4130180160.600
0702.4130180150.600
0701.4110180170.600</t>
  </si>
  <si>
    <t>0701.4170210030.600</t>
  </si>
  <si>
    <t>0701.4110100050.600</t>
  </si>
  <si>
    <t>0703.4170210290.600</t>
  </si>
  <si>
    <t>0703.4170210030.600</t>
  </si>
  <si>
    <t>0701.4110100020.600
0709.4160100090.100
0709.4160100090.200
0702.4170310600.200</t>
  </si>
  <si>
    <t>0702.4170310600.200</t>
  </si>
  <si>
    <t>0310.4810100190.200</t>
  </si>
  <si>
    <t>0310.4810100190.800</t>
  </si>
  <si>
    <t>0310.4820110200.200</t>
  </si>
  <si>
    <t>0502.7490060050.600</t>
  </si>
  <si>
    <t>0113.7490060050.800</t>
  </si>
  <si>
    <t>0709.5410611620.200</t>
  </si>
  <si>
    <t>0503.55002S5600.200</t>
  </si>
  <si>
    <t>0503.5110100270.600</t>
  </si>
  <si>
    <t>0503.561F25424F.200</t>
  </si>
  <si>
    <t>0701.41702S8900.600
0702.41702S8800.600</t>
  </si>
  <si>
    <t>2 02 29999 04 0000 150</t>
  </si>
  <si>
    <t>2 02 39999 04 0000 150</t>
  </si>
  <si>
    <t>2 19 25495 04 0000 150</t>
  </si>
  <si>
    <t>2 02 45424 04 0000 150</t>
  </si>
  <si>
    <t>0106.7110060016.600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</si>
</sst>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color rgb="FF000000"/>
      <name val="Arial Cyr"/>
    </font>
    <font>
      <b/>
      <sz val="10"/>
      <color rgb="FF000000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2">
      <alignment horizontal="left" vertical="top" wrapText="1"/>
    </xf>
    <xf numFmtId="1" fontId="1" fillId="0" borderId="2">
      <alignment horizontal="center" vertical="top" shrinkToFit="1"/>
    </xf>
    <xf numFmtId="0" fontId="2" fillId="0" borderId="2">
      <alignment vertical="top" wrapText="1"/>
    </xf>
  </cellStyleXfs>
  <cellXfs count="70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/>
    <xf numFmtId="4" fontId="5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center" wrapText="1"/>
    </xf>
    <xf numFmtId="4" fontId="3" fillId="0" borderId="1" xfId="0" applyNumberFormat="1" applyFont="1" applyFill="1" applyBorder="1"/>
    <xf numFmtId="4" fontId="3" fillId="0" borderId="1" xfId="0" applyNumberFormat="1" applyFont="1" applyFill="1" applyBorder="1" applyAlignment="1">
      <alignment horizontal="right" vertical="center"/>
    </xf>
    <xf numFmtId="4" fontId="4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" fontId="3" fillId="0" borderId="0" xfId="0" applyNumberFormat="1" applyFont="1" applyFill="1" applyBorder="1"/>
    <xf numFmtId="49" fontId="3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right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4">
    <cellStyle name="xl23" xfId="2"/>
    <cellStyle name="xl32" xfId="3"/>
    <cellStyle name="xl44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6"/>
  <sheetViews>
    <sheetView tabSelected="1" view="pageBreakPreview" topLeftCell="A58" zoomScaleNormal="100" zoomScaleSheetLayoutView="100" workbookViewId="0">
      <selection activeCell="H76" sqref="H76"/>
    </sheetView>
  </sheetViews>
  <sheetFormatPr defaultRowHeight="15.75" x14ac:dyDescent="0.25"/>
  <cols>
    <col min="1" max="1" width="6.42578125" style="19" customWidth="1"/>
    <col min="2" max="2" width="18.85546875" style="21" customWidth="1"/>
    <col min="3" max="3" width="25.42578125" style="22" customWidth="1"/>
    <col min="4" max="4" width="17.7109375" style="19" customWidth="1"/>
    <col min="5" max="5" width="13.85546875" style="19" customWidth="1"/>
    <col min="6" max="6" width="11.85546875" style="19" customWidth="1"/>
    <col min="7" max="7" width="48.140625" style="19" customWidth="1"/>
    <col min="8" max="16384" width="9.140625" style="19"/>
  </cols>
  <sheetData>
    <row r="1" spans="1:7" ht="96.75" customHeight="1" x14ac:dyDescent="0.25">
      <c r="A1" s="62" t="s">
        <v>17</v>
      </c>
      <c r="B1" s="62"/>
      <c r="C1" s="62"/>
      <c r="D1" s="62"/>
      <c r="E1" s="62"/>
      <c r="F1" s="62"/>
      <c r="G1" s="62"/>
    </row>
    <row r="2" spans="1:7" ht="24" customHeight="1" x14ac:dyDescent="0.25">
      <c r="A2" s="63" t="s">
        <v>8</v>
      </c>
      <c r="B2" s="63"/>
      <c r="C2" s="63"/>
      <c r="D2" s="63"/>
      <c r="E2" s="63"/>
      <c r="F2" s="63"/>
      <c r="G2" s="63"/>
    </row>
    <row r="3" spans="1:7" s="20" customFormat="1" ht="57" customHeight="1" x14ac:dyDescent="0.25">
      <c r="A3" s="2" t="s">
        <v>5</v>
      </c>
      <c r="B3" s="3" t="s">
        <v>20</v>
      </c>
      <c r="C3" s="24" t="s">
        <v>7</v>
      </c>
      <c r="D3" s="1" t="s">
        <v>13</v>
      </c>
      <c r="E3" s="1" t="s">
        <v>15</v>
      </c>
      <c r="F3" s="2" t="s">
        <v>18</v>
      </c>
      <c r="G3" s="2" t="s">
        <v>6</v>
      </c>
    </row>
    <row r="4" spans="1:7" ht="27.75" customHeight="1" x14ac:dyDescent="0.25">
      <c r="A4" s="54" t="s">
        <v>16</v>
      </c>
      <c r="B4" s="54"/>
      <c r="C4" s="54"/>
      <c r="D4" s="54"/>
      <c r="E4" s="54"/>
      <c r="F4" s="54"/>
      <c r="G4" s="54"/>
    </row>
    <row r="5" spans="1:7" ht="69" customHeight="1" x14ac:dyDescent="0.25">
      <c r="A5" s="67">
        <v>1</v>
      </c>
      <c r="B5" s="64" t="s">
        <v>12</v>
      </c>
      <c r="C5" s="24" t="s">
        <v>98</v>
      </c>
      <c r="D5" s="10">
        <v>9500000</v>
      </c>
      <c r="E5" s="6"/>
      <c r="F5" s="7"/>
      <c r="G5" s="29" t="s">
        <v>27</v>
      </c>
    </row>
    <row r="6" spans="1:7" ht="61.5" customHeight="1" x14ac:dyDescent="0.25">
      <c r="A6" s="68"/>
      <c r="B6" s="65"/>
      <c r="C6" s="24" t="s">
        <v>98</v>
      </c>
      <c r="D6" s="10">
        <v>-893000</v>
      </c>
      <c r="E6" s="6"/>
      <c r="F6" s="7"/>
      <c r="G6" s="29" t="s">
        <v>28</v>
      </c>
    </row>
    <row r="7" spans="1:7" ht="51" customHeight="1" x14ac:dyDescent="0.25">
      <c r="A7" s="68"/>
      <c r="B7" s="65"/>
      <c r="C7" s="59" t="s">
        <v>99</v>
      </c>
      <c r="D7" s="10">
        <v>20350.669999999998</v>
      </c>
      <c r="E7" s="6"/>
      <c r="F7" s="7"/>
      <c r="G7" s="29" t="s">
        <v>29</v>
      </c>
    </row>
    <row r="8" spans="1:7" ht="36" customHeight="1" x14ac:dyDescent="0.25">
      <c r="A8" s="68"/>
      <c r="B8" s="65"/>
      <c r="C8" s="60"/>
      <c r="D8" s="10">
        <v>1885653.5</v>
      </c>
      <c r="E8" s="6"/>
      <c r="F8" s="7"/>
      <c r="G8" s="39" t="s">
        <v>30</v>
      </c>
    </row>
    <row r="9" spans="1:7" ht="36" customHeight="1" x14ac:dyDescent="0.25">
      <c r="A9" s="68"/>
      <c r="B9" s="65"/>
      <c r="C9" s="61"/>
      <c r="D9" s="10">
        <v>3224610</v>
      </c>
      <c r="E9" s="6"/>
      <c r="F9" s="7"/>
      <c r="G9" s="40"/>
    </row>
    <row r="10" spans="1:7" ht="50.25" customHeight="1" x14ac:dyDescent="0.25">
      <c r="A10" s="68"/>
      <c r="B10" s="65"/>
      <c r="C10" s="1" t="s">
        <v>101</v>
      </c>
      <c r="D10" s="10">
        <v>17908000</v>
      </c>
      <c r="E10" s="6"/>
      <c r="F10" s="7"/>
      <c r="G10" s="30" t="s">
        <v>31</v>
      </c>
    </row>
    <row r="11" spans="1:7" ht="61.5" customHeight="1" x14ac:dyDescent="0.25">
      <c r="A11" s="69"/>
      <c r="B11" s="66"/>
      <c r="C11" s="38" t="s">
        <v>100</v>
      </c>
      <c r="D11" s="10">
        <f>960000-60897.87</f>
        <v>899102.13</v>
      </c>
      <c r="E11" s="6"/>
      <c r="F11" s="7"/>
      <c r="G11" s="30" t="s">
        <v>32</v>
      </c>
    </row>
    <row r="12" spans="1:7" ht="29.25" customHeight="1" x14ac:dyDescent="0.25">
      <c r="A12" s="54" t="s">
        <v>19</v>
      </c>
      <c r="B12" s="54"/>
      <c r="C12" s="54"/>
      <c r="D12" s="8">
        <f>SUM(D5:D11)</f>
        <v>32544716.300000001</v>
      </c>
      <c r="E12" s="8">
        <f t="shared" ref="E12:F12" si="0">SUM(E5:E11)</f>
        <v>0</v>
      </c>
      <c r="F12" s="8">
        <f t="shared" si="0"/>
        <v>0</v>
      </c>
      <c r="G12" s="2"/>
    </row>
    <row r="13" spans="1:7" s="11" customFormat="1" ht="24.75" customHeight="1" x14ac:dyDescent="0.25">
      <c r="A13" s="46" t="s">
        <v>14</v>
      </c>
      <c r="B13" s="46"/>
      <c r="C13" s="46"/>
      <c r="D13" s="46"/>
      <c r="E13" s="46"/>
      <c r="F13" s="46"/>
      <c r="G13" s="46"/>
    </row>
    <row r="14" spans="1:7" s="11" customFormat="1" ht="60" customHeight="1" x14ac:dyDescent="0.25">
      <c r="A14" s="52">
        <v>1</v>
      </c>
      <c r="B14" s="47" t="s">
        <v>33</v>
      </c>
      <c r="C14" s="5" t="s">
        <v>95</v>
      </c>
      <c r="D14" s="7">
        <f>-12888-370000</f>
        <v>-382888</v>
      </c>
      <c r="E14" s="3"/>
      <c r="F14" s="3"/>
      <c r="G14" s="26" t="s">
        <v>34</v>
      </c>
    </row>
    <row r="15" spans="1:7" s="11" customFormat="1" ht="46.5" customHeight="1" x14ac:dyDescent="0.25">
      <c r="A15" s="53"/>
      <c r="B15" s="48"/>
      <c r="C15" s="5" t="s">
        <v>96</v>
      </c>
      <c r="D15" s="10">
        <v>17908000</v>
      </c>
      <c r="E15" s="3"/>
      <c r="F15" s="3"/>
      <c r="G15" s="30" t="s">
        <v>31</v>
      </c>
    </row>
    <row r="16" spans="1:7" s="11" customFormat="1" ht="56.25" customHeight="1" x14ac:dyDescent="0.25">
      <c r="A16" s="53"/>
      <c r="B16" s="48"/>
      <c r="C16" s="5" t="s">
        <v>76</v>
      </c>
      <c r="D16" s="7">
        <f>10000000-17413000+9700000+17413000-8740500</f>
        <v>10959500</v>
      </c>
      <c r="E16" s="3"/>
      <c r="F16" s="3"/>
      <c r="G16" s="26" t="s">
        <v>35</v>
      </c>
    </row>
    <row r="17" spans="1:7" s="11" customFormat="1" ht="46.5" customHeight="1" x14ac:dyDescent="0.25">
      <c r="A17" s="53"/>
      <c r="B17" s="48"/>
      <c r="C17" s="5" t="s">
        <v>94</v>
      </c>
      <c r="D17" s="10">
        <v>-893000</v>
      </c>
      <c r="E17" s="3"/>
      <c r="F17" s="3"/>
      <c r="G17" s="29" t="s">
        <v>28</v>
      </c>
    </row>
    <row r="18" spans="1:7" s="11" customFormat="1" ht="51" customHeight="1" x14ac:dyDescent="0.25">
      <c r="A18" s="53"/>
      <c r="B18" s="48"/>
      <c r="C18" s="5" t="s">
        <v>91</v>
      </c>
      <c r="D18" s="10">
        <f>-424642.38-524337.32</f>
        <v>-948979.7</v>
      </c>
      <c r="E18" s="3"/>
      <c r="F18" s="3"/>
      <c r="G18" s="29" t="s">
        <v>36</v>
      </c>
    </row>
    <row r="19" spans="1:7" s="11" customFormat="1" ht="46.5" customHeight="1" x14ac:dyDescent="0.25">
      <c r="A19" s="53"/>
      <c r="B19" s="48"/>
      <c r="C19" s="5" t="s">
        <v>88</v>
      </c>
      <c r="D19" s="10">
        <v>20000</v>
      </c>
      <c r="E19" s="3"/>
      <c r="F19" s="3"/>
      <c r="G19" s="39" t="s">
        <v>37</v>
      </c>
    </row>
    <row r="20" spans="1:7" s="11" customFormat="1" ht="46.5" customHeight="1" x14ac:dyDescent="0.25">
      <c r="A20" s="53"/>
      <c r="B20" s="48"/>
      <c r="C20" s="5" t="s">
        <v>89</v>
      </c>
      <c r="D20" s="10">
        <v>-20000</v>
      </c>
      <c r="E20" s="3"/>
      <c r="F20" s="3"/>
      <c r="G20" s="40"/>
    </row>
    <row r="21" spans="1:7" s="15" customFormat="1" ht="43.5" customHeight="1" x14ac:dyDescent="0.25">
      <c r="A21" s="53"/>
      <c r="B21" s="48"/>
      <c r="C21" s="5" t="s">
        <v>90</v>
      </c>
      <c r="D21" s="10">
        <v>18000</v>
      </c>
      <c r="E21" s="4"/>
      <c r="F21" s="4"/>
      <c r="G21" s="31" t="s">
        <v>38</v>
      </c>
    </row>
    <row r="22" spans="1:7" s="15" customFormat="1" ht="24" customHeight="1" x14ac:dyDescent="0.25">
      <c r="A22" s="46" t="s">
        <v>26</v>
      </c>
      <c r="B22" s="46"/>
      <c r="C22" s="46"/>
      <c r="D22" s="8">
        <f>SUM(D14:D21)</f>
        <v>26660632.300000001</v>
      </c>
      <c r="E22" s="8">
        <f>SUM(E21:E21)</f>
        <v>0</v>
      </c>
      <c r="F22" s="8">
        <f>SUM(F21:F21)</f>
        <v>0</v>
      </c>
      <c r="G22" s="16"/>
    </row>
    <row r="23" spans="1:7" s="11" customFormat="1" ht="113.25" customHeight="1" x14ac:dyDescent="0.25">
      <c r="A23" s="52">
        <v>2</v>
      </c>
      <c r="B23" s="47" t="s">
        <v>25</v>
      </c>
      <c r="C23" s="5" t="s">
        <v>72</v>
      </c>
      <c r="D23" s="7">
        <v>30000</v>
      </c>
      <c r="E23" s="3"/>
      <c r="F23" s="3"/>
      <c r="G23" s="16" t="s">
        <v>39</v>
      </c>
    </row>
    <row r="24" spans="1:7" s="11" customFormat="1" ht="62.25" customHeight="1" x14ac:dyDescent="0.25">
      <c r="A24" s="53"/>
      <c r="B24" s="48"/>
      <c r="C24" s="5" t="s">
        <v>75</v>
      </c>
      <c r="D24" s="7">
        <f>-501293.43</f>
        <v>-501293.43</v>
      </c>
      <c r="E24" s="3"/>
      <c r="F24" s="3"/>
      <c r="G24" s="16" t="s">
        <v>40</v>
      </c>
    </row>
    <row r="25" spans="1:7" s="11" customFormat="1" ht="80.25" customHeight="1" x14ac:dyDescent="0.25">
      <c r="A25" s="53"/>
      <c r="B25" s="48"/>
      <c r="C25" s="5" t="s">
        <v>74</v>
      </c>
      <c r="D25" s="7">
        <v>533588.6</v>
      </c>
      <c r="E25" s="3"/>
      <c r="F25" s="3"/>
      <c r="G25" s="16" t="s">
        <v>41</v>
      </c>
    </row>
    <row r="26" spans="1:7" s="11" customFormat="1" ht="58.5" customHeight="1" x14ac:dyDescent="0.25">
      <c r="A26" s="53"/>
      <c r="B26" s="48"/>
      <c r="C26" s="5" t="s">
        <v>73</v>
      </c>
      <c r="D26" s="7">
        <f>-533588.6</f>
        <v>-533588.6</v>
      </c>
      <c r="E26" s="3"/>
      <c r="F26" s="3"/>
      <c r="G26" s="16" t="s">
        <v>24</v>
      </c>
    </row>
    <row r="27" spans="1:7" s="11" customFormat="1" ht="51.75" customHeight="1" x14ac:dyDescent="0.25">
      <c r="A27" s="53"/>
      <c r="B27" s="48"/>
      <c r="C27" s="41" t="s">
        <v>71</v>
      </c>
      <c r="D27" s="10">
        <v>524337.31999999995</v>
      </c>
      <c r="E27" s="3"/>
      <c r="F27" s="3"/>
      <c r="G27" s="16" t="s">
        <v>42</v>
      </c>
    </row>
    <row r="28" spans="1:7" s="11" customFormat="1" ht="39" customHeight="1" x14ac:dyDescent="0.25">
      <c r="A28" s="53"/>
      <c r="B28" s="48"/>
      <c r="C28" s="45"/>
      <c r="D28" s="10">
        <v>301988.67</v>
      </c>
      <c r="E28" s="3"/>
      <c r="F28" s="3"/>
      <c r="G28" s="16" t="s">
        <v>43</v>
      </c>
    </row>
    <row r="29" spans="1:7" s="11" customFormat="1" ht="33" customHeight="1" x14ac:dyDescent="0.25">
      <c r="A29" s="49" t="s">
        <v>21</v>
      </c>
      <c r="B29" s="50"/>
      <c r="C29" s="51"/>
      <c r="D29" s="28">
        <f>SUM(D23:D28)</f>
        <v>355032.55999999994</v>
      </c>
      <c r="E29" s="28">
        <f>SUM(E23:E28)</f>
        <v>0</v>
      </c>
      <c r="F29" s="3"/>
      <c r="G29" s="27"/>
    </row>
    <row r="30" spans="1:7" s="11" customFormat="1" ht="65.25" customHeight="1" x14ac:dyDescent="0.25">
      <c r="A30" s="46">
        <v>3</v>
      </c>
      <c r="B30" s="54" t="s">
        <v>22</v>
      </c>
      <c r="C30" s="41" t="s">
        <v>81</v>
      </c>
      <c r="D30" s="10">
        <v>20350.669999999998</v>
      </c>
      <c r="E30" s="28"/>
      <c r="F30" s="3"/>
      <c r="G30" s="26" t="s">
        <v>29</v>
      </c>
    </row>
    <row r="31" spans="1:7" s="11" customFormat="1" ht="33" customHeight="1" x14ac:dyDescent="0.25">
      <c r="A31" s="46"/>
      <c r="B31" s="54"/>
      <c r="C31" s="42"/>
      <c r="D31" s="10">
        <v>1885653.5</v>
      </c>
      <c r="E31" s="28"/>
      <c r="F31" s="3"/>
      <c r="G31" s="39" t="s">
        <v>30</v>
      </c>
    </row>
    <row r="32" spans="1:7" s="11" customFormat="1" ht="33" customHeight="1" x14ac:dyDescent="0.25">
      <c r="A32" s="46"/>
      <c r="B32" s="54"/>
      <c r="C32" s="43"/>
      <c r="D32" s="10">
        <v>3224610</v>
      </c>
      <c r="E32" s="28"/>
      <c r="F32" s="3"/>
      <c r="G32" s="40"/>
    </row>
    <row r="33" spans="1:10" s="11" customFormat="1" ht="77.25" customHeight="1" x14ac:dyDescent="0.25">
      <c r="A33" s="46"/>
      <c r="B33" s="54"/>
      <c r="C33" s="41" t="s">
        <v>97</v>
      </c>
      <c r="D33" s="10">
        <v>9500000</v>
      </c>
      <c r="E33" s="28"/>
      <c r="F33" s="3"/>
      <c r="G33" s="29" t="s">
        <v>27</v>
      </c>
    </row>
    <row r="34" spans="1:10" s="11" customFormat="1" ht="71.25" customHeight="1" x14ac:dyDescent="0.25">
      <c r="A34" s="46"/>
      <c r="B34" s="54"/>
      <c r="C34" s="44"/>
      <c r="D34" s="7">
        <f>-10000000-960000</f>
        <v>-10960000</v>
      </c>
      <c r="E34" s="28"/>
      <c r="F34" s="3"/>
      <c r="G34" s="16" t="s">
        <v>46</v>
      </c>
    </row>
    <row r="35" spans="1:10" s="11" customFormat="1" ht="91.5" customHeight="1" x14ac:dyDescent="0.25">
      <c r="A35" s="46"/>
      <c r="B35" s="54"/>
      <c r="C35" s="44"/>
      <c r="D35" s="7">
        <v>500000</v>
      </c>
      <c r="E35" s="28"/>
      <c r="F35" s="3"/>
      <c r="G35" s="16" t="s">
        <v>47</v>
      </c>
    </row>
    <row r="36" spans="1:10" s="11" customFormat="1" ht="96" customHeight="1" x14ac:dyDescent="0.25">
      <c r="A36" s="46"/>
      <c r="B36" s="54"/>
      <c r="C36" s="45"/>
      <c r="D36" s="7">
        <v>460000</v>
      </c>
      <c r="E36" s="28"/>
      <c r="F36" s="3"/>
      <c r="G36" s="16" t="s">
        <v>48</v>
      </c>
    </row>
    <row r="37" spans="1:10" s="11" customFormat="1" ht="61.5" customHeight="1" x14ac:dyDescent="0.25">
      <c r="A37" s="46"/>
      <c r="B37" s="54"/>
      <c r="C37" s="5" t="s">
        <v>82</v>
      </c>
      <c r="D37" s="7">
        <v>598507.19999999995</v>
      </c>
      <c r="E37" s="28"/>
      <c r="F37" s="3"/>
      <c r="G37" s="16" t="s">
        <v>49</v>
      </c>
    </row>
    <row r="38" spans="1:10" s="11" customFormat="1" ht="33" customHeight="1" x14ac:dyDescent="0.25">
      <c r="A38" s="46"/>
      <c r="B38" s="54"/>
      <c r="C38" s="41" t="s">
        <v>86</v>
      </c>
      <c r="D38" s="7">
        <f>93410+461.29</f>
        <v>93871.29</v>
      </c>
      <c r="E38" s="28"/>
      <c r="F38" s="3"/>
      <c r="G38" s="39" t="s">
        <v>50</v>
      </c>
      <c r="J38" s="5"/>
    </row>
    <row r="39" spans="1:10" s="11" customFormat="1" ht="33" customHeight="1" x14ac:dyDescent="0.25">
      <c r="A39" s="46"/>
      <c r="B39" s="54"/>
      <c r="C39" s="44"/>
      <c r="D39" s="7">
        <f>-93410-461.29</f>
        <v>-93871.29</v>
      </c>
      <c r="E39" s="28"/>
      <c r="F39" s="3"/>
      <c r="G39" s="40"/>
    </row>
    <row r="40" spans="1:10" s="11" customFormat="1" ht="51.75" customHeight="1" x14ac:dyDescent="0.25">
      <c r="A40" s="46"/>
      <c r="B40" s="54"/>
      <c r="C40" s="44"/>
      <c r="D40" s="7">
        <v>41306.1</v>
      </c>
      <c r="E40" s="28"/>
      <c r="F40" s="3"/>
      <c r="G40" s="39" t="s">
        <v>51</v>
      </c>
    </row>
    <row r="41" spans="1:10" s="11" customFormat="1" ht="63.75" customHeight="1" x14ac:dyDescent="0.25">
      <c r="A41" s="46"/>
      <c r="B41" s="54"/>
      <c r="C41" s="45"/>
      <c r="D41" s="7">
        <v>-41306.1</v>
      </c>
      <c r="E41" s="28"/>
      <c r="F41" s="3"/>
      <c r="G41" s="40"/>
    </row>
    <row r="42" spans="1:10" s="11" customFormat="1" ht="82.5" customHeight="1" x14ac:dyDescent="0.25">
      <c r="A42" s="46"/>
      <c r="B42" s="54"/>
      <c r="C42" s="5" t="s">
        <v>84</v>
      </c>
      <c r="D42" s="7">
        <v>14400</v>
      </c>
      <c r="E42" s="28"/>
      <c r="F42" s="3"/>
      <c r="G42" s="39" t="s">
        <v>52</v>
      </c>
    </row>
    <row r="43" spans="1:10" s="11" customFormat="1" ht="36.75" customHeight="1" x14ac:dyDescent="0.25">
      <c r="A43" s="46"/>
      <c r="B43" s="54"/>
      <c r="C43" s="5" t="s">
        <v>87</v>
      </c>
      <c r="D43" s="7">
        <v>-14400</v>
      </c>
      <c r="E43" s="28"/>
      <c r="F43" s="3"/>
      <c r="G43" s="40"/>
    </row>
    <row r="44" spans="1:10" s="11" customFormat="1" ht="49.5" customHeight="1" x14ac:dyDescent="0.25">
      <c r="A44" s="46"/>
      <c r="B44" s="54"/>
      <c r="C44" s="5" t="s">
        <v>85</v>
      </c>
      <c r="D44" s="7">
        <v>240605.18</v>
      </c>
      <c r="E44" s="28"/>
      <c r="F44" s="3"/>
      <c r="G44" s="39" t="s">
        <v>67</v>
      </c>
    </row>
    <row r="45" spans="1:10" s="11" customFormat="1" ht="48" customHeight="1" x14ac:dyDescent="0.25">
      <c r="A45" s="46"/>
      <c r="B45" s="54"/>
      <c r="C45" s="5" t="s">
        <v>82</v>
      </c>
      <c r="D45" s="7">
        <v>-42856.2</v>
      </c>
      <c r="E45" s="28"/>
      <c r="F45" s="3"/>
      <c r="G45" s="55"/>
    </row>
    <row r="46" spans="1:10" s="11" customFormat="1" ht="33" customHeight="1" x14ac:dyDescent="0.25">
      <c r="A46" s="46"/>
      <c r="B46" s="54"/>
      <c r="C46" s="5" t="s">
        <v>83</v>
      </c>
      <c r="D46" s="7">
        <v>-197748.98</v>
      </c>
      <c r="E46" s="28"/>
      <c r="F46" s="3"/>
      <c r="G46" s="40"/>
    </row>
    <row r="47" spans="1:10" s="11" customFormat="1" ht="76.5" customHeight="1" x14ac:dyDescent="0.25">
      <c r="A47" s="32"/>
      <c r="B47" s="33"/>
      <c r="C47" s="5" t="s">
        <v>93</v>
      </c>
      <c r="D47" s="7">
        <v>22900</v>
      </c>
      <c r="E47" s="4"/>
      <c r="F47" s="4"/>
      <c r="G47" s="16" t="s">
        <v>63</v>
      </c>
    </row>
    <row r="48" spans="1:10" s="11" customFormat="1" ht="24.75" customHeight="1" x14ac:dyDescent="0.25">
      <c r="A48" s="49" t="s">
        <v>23</v>
      </c>
      <c r="B48" s="50"/>
      <c r="C48" s="51"/>
      <c r="D48" s="4">
        <f>SUM(D30:D47)</f>
        <v>5252021.3699999992</v>
      </c>
      <c r="E48" s="4"/>
      <c r="F48" s="4"/>
      <c r="G48" s="9"/>
    </row>
    <row r="49" spans="1:7" s="11" customFormat="1" ht="64.5" customHeight="1" x14ac:dyDescent="0.25">
      <c r="A49" s="59">
        <v>4</v>
      </c>
      <c r="B49" s="56" t="s">
        <v>44</v>
      </c>
      <c r="C49" s="5" t="s">
        <v>68</v>
      </c>
      <c r="D49" s="7">
        <v>14030.58</v>
      </c>
      <c r="E49" s="34"/>
      <c r="F49" s="34"/>
      <c r="G49" s="16" t="s">
        <v>45</v>
      </c>
    </row>
    <row r="50" spans="1:7" s="11" customFormat="1" ht="37.5" customHeight="1" x14ac:dyDescent="0.25">
      <c r="A50" s="61"/>
      <c r="B50" s="58"/>
      <c r="C50" s="5" t="s">
        <v>92</v>
      </c>
      <c r="D50" s="7">
        <v>122653.71</v>
      </c>
      <c r="E50" s="4"/>
      <c r="F50" s="4"/>
      <c r="G50" s="16" t="s">
        <v>43</v>
      </c>
    </row>
    <row r="51" spans="1:7" s="15" customFormat="1" ht="21.75" customHeight="1" x14ac:dyDescent="0.25">
      <c r="A51" s="49" t="s">
        <v>53</v>
      </c>
      <c r="B51" s="50"/>
      <c r="C51" s="51"/>
      <c r="D51" s="8">
        <f>SUM(D49:D50)</f>
        <v>136684.29</v>
      </c>
      <c r="E51" s="4"/>
      <c r="F51" s="4"/>
      <c r="G51" s="37"/>
    </row>
    <row r="52" spans="1:7" s="11" customFormat="1" ht="75.75" customHeight="1" x14ac:dyDescent="0.25">
      <c r="A52" s="59">
        <v>5</v>
      </c>
      <c r="B52" s="56" t="s">
        <v>54</v>
      </c>
      <c r="C52" s="5" t="s">
        <v>77</v>
      </c>
      <c r="D52" s="7">
        <v>-1677989.52</v>
      </c>
      <c r="E52" s="4"/>
      <c r="F52" s="4"/>
      <c r="G52" s="16" t="s">
        <v>55</v>
      </c>
    </row>
    <row r="53" spans="1:7" s="11" customFormat="1" ht="60" customHeight="1" x14ac:dyDescent="0.25">
      <c r="A53" s="60"/>
      <c r="B53" s="57"/>
      <c r="C53" s="3" t="s">
        <v>80</v>
      </c>
      <c r="D53" s="7">
        <f>235996+340000</f>
        <v>575996</v>
      </c>
      <c r="E53" s="4"/>
      <c r="F53" s="4"/>
      <c r="G53" s="16" t="s">
        <v>56</v>
      </c>
    </row>
    <row r="54" spans="1:7" s="11" customFormat="1" ht="36.75" customHeight="1" x14ac:dyDescent="0.25">
      <c r="A54" s="60"/>
      <c r="B54" s="57"/>
      <c r="C54" s="5" t="s">
        <v>78</v>
      </c>
      <c r="D54" s="7">
        <v>565438.31000000006</v>
      </c>
      <c r="E54" s="4"/>
      <c r="F54" s="4"/>
      <c r="G54" s="39" t="s">
        <v>57</v>
      </c>
    </row>
    <row r="55" spans="1:7" s="11" customFormat="1" ht="38.25" customHeight="1" x14ac:dyDescent="0.25">
      <c r="A55" s="60"/>
      <c r="B55" s="57"/>
      <c r="C55" s="5" t="s">
        <v>69</v>
      </c>
      <c r="D55" s="7">
        <v>-328204.12</v>
      </c>
      <c r="E55" s="4"/>
      <c r="F55" s="4"/>
      <c r="G55" s="55"/>
    </row>
    <row r="56" spans="1:7" s="11" customFormat="1" ht="90" customHeight="1" x14ac:dyDescent="0.25">
      <c r="A56" s="60"/>
      <c r="B56" s="57"/>
      <c r="C56" s="5" t="s">
        <v>79</v>
      </c>
      <c r="D56" s="7">
        <v>551905.11</v>
      </c>
      <c r="E56" s="4"/>
      <c r="F56" s="4"/>
      <c r="G56" s="16" t="s">
        <v>58</v>
      </c>
    </row>
    <row r="57" spans="1:7" s="11" customFormat="1" ht="82.5" customHeight="1" x14ac:dyDescent="0.25">
      <c r="A57" s="61"/>
      <c r="B57" s="58"/>
      <c r="C57" s="5" t="s">
        <v>69</v>
      </c>
      <c r="D57" s="7">
        <v>73200</v>
      </c>
      <c r="E57" s="4"/>
      <c r="F57" s="4"/>
      <c r="G57" s="16" t="s">
        <v>59</v>
      </c>
    </row>
    <row r="58" spans="1:7" s="15" customFormat="1" ht="21" customHeight="1" x14ac:dyDescent="0.25">
      <c r="A58" s="49" t="s">
        <v>60</v>
      </c>
      <c r="B58" s="50"/>
      <c r="C58" s="51"/>
      <c r="D58" s="8">
        <f>SUM(D52:D57)</f>
        <v>-239654.21999999997</v>
      </c>
      <c r="E58" s="4"/>
      <c r="F58" s="4"/>
      <c r="G58" s="37"/>
    </row>
    <row r="59" spans="1:7" s="11" customFormat="1" ht="70.5" customHeight="1" x14ac:dyDescent="0.25">
      <c r="A59" s="36">
        <v>6</v>
      </c>
      <c r="B59" s="35" t="s">
        <v>61</v>
      </c>
      <c r="C59" s="5" t="s">
        <v>70</v>
      </c>
      <c r="D59" s="7">
        <f>370000</f>
        <v>370000</v>
      </c>
      <c r="E59" s="4"/>
      <c r="F59" s="4"/>
      <c r="G59" s="26" t="s">
        <v>62</v>
      </c>
    </row>
    <row r="60" spans="1:7" s="15" customFormat="1" ht="21" customHeight="1" x14ac:dyDescent="0.25">
      <c r="A60" s="49" t="s">
        <v>64</v>
      </c>
      <c r="B60" s="50"/>
      <c r="C60" s="51"/>
      <c r="D60" s="8">
        <f>SUM(D59:D59)</f>
        <v>370000</v>
      </c>
      <c r="E60" s="8">
        <f>SUM(E59:E59)</f>
        <v>0</v>
      </c>
      <c r="F60" s="8">
        <f>SUM(F59:F59)</f>
        <v>0</v>
      </c>
      <c r="G60" s="37"/>
    </row>
    <row r="61" spans="1:7" s="11" customFormat="1" ht="123" customHeight="1" x14ac:dyDescent="0.25">
      <c r="A61" s="1">
        <v>7</v>
      </c>
      <c r="B61" s="37" t="s">
        <v>65</v>
      </c>
      <c r="C61" s="11" t="s">
        <v>102</v>
      </c>
      <c r="D61" s="7">
        <v>10000</v>
      </c>
      <c r="E61" s="4"/>
      <c r="F61" s="4"/>
      <c r="G61" s="26" t="s">
        <v>66</v>
      </c>
    </row>
    <row r="62" spans="1:7" ht="21.75" customHeight="1" x14ac:dyDescent="0.25">
      <c r="A62" s="46" t="s">
        <v>9</v>
      </c>
      <c r="B62" s="46"/>
      <c r="C62" s="46"/>
      <c r="D62" s="4">
        <f>D22+D29+D48+D51+D58+D60+D61</f>
        <v>32544716.299999997</v>
      </c>
      <c r="E62" s="4">
        <f>E22+E29+E48+E51+E58+E60+E61</f>
        <v>0</v>
      </c>
      <c r="F62" s="4">
        <f>F22+F29+F48+F51+F58+F60+F61</f>
        <v>0</v>
      </c>
      <c r="G62" s="5"/>
    </row>
    <row r="63" spans="1:7" ht="45" customHeight="1" x14ac:dyDescent="0.25">
      <c r="A63" s="1"/>
      <c r="B63" s="12" t="s">
        <v>4</v>
      </c>
      <c r="C63" s="25" t="s">
        <v>0</v>
      </c>
      <c r="D63" s="17" t="s">
        <v>1</v>
      </c>
      <c r="E63" s="17"/>
      <c r="F63" s="17"/>
      <c r="G63" s="18" t="s">
        <v>2</v>
      </c>
    </row>
    <row r="64" spans="1:7" ht="21" customHeight="1" x14ac:dyDescent="0.25">
      <c r="A64" s="1"/>
      <c r="B64" s="54" t="s">
        <v>10</v>
      </c>
      <c r="C64" s="54"/>
      <c r="D64" s="54"/>
      <c r="E64" s="54"/>
      <c r="F64" s="54"/>
      <c r="G64" s="54"/>
    </row>
    <row r="65" spans="1:7" x14ac:dyDescent="0.25">
      <c r="A65" s="1"/>
      <c r="B65" s="6">
        <v>2022</v>
      </c>
      <c r="C65" s="13">
        <v>3071511084.6999998</v>
      </c>
      <c r="D65" s="5">
        <f>SUM(D12)</f>
        <v>32544716.300000001</v>
      </c>
      <c r="E65" s="5"/>
      <c r="F65" s="5"/>
      <c r="G65" s="5">
        <f>SUM(C65+D65)</f>
        <v>3104055801</v>
      </c>
    </row>
    <row r="66" spans="1:7" x14ac:dyDescent="0.25">
      <c r="A66" s="1"/>
      <c r="B66" s="6">
        <v>2023</v>
      </c>
      <c r="C66" s="13">
        <v>1963419216.6199999</v>
      </c>
      <c r="D66" s="5">
        <f>SUM(E12)</f>
        <v>0</v>
      </c>
      <c r="E66" s="5"/>
      <c r="F66" s="5"/>
      <c r="G66" s="5">
        <f t="shared" ref="G66:G67" si="1">SUM(C66+D66)</f>
        <v>1963419216.6199999</v>
      </c>
    </row>
    <row r="67" spans="1:7" x14ac:dyDescent="0.25">
      <c r="A67" s="1"/>
      <c r="B67" s="6">
        <v>2024</v>
      </c>
      <c r="C67" s="13">
        <v>1960194464.8800001</v>
      </c>
      <c r="D67" s="5">
        <f>SUM(F12)</f>
        <v>0</v>
      </c>
      <c r="E67" s="5"/>
      <c r="F67" s="5"/>
      <c r="G67" s="5">
        <f t="shared" si="1"/>
        <v>1960194464.8800001</v>
      </c>
    </row>
    <row r="68" spans="1:7" ht="21" customHeight="1" x14ac:dyDescent="0.25">
      <c r="A68" s="1"/>
      <c r="B68" s="46" t="s">
        <v>11</v>
      </c>
      <c r="C68" s="46"/>
      <c r="D68" s="46"/>
      <c r="E68" s="46"/>
      <c r="F68" s="46"/>
      <c r="G68" s="46"/>
    </row>
    <row r="69" spans="1:7" x14ac:dyDescent="0.25">
      <c r="A69" s="1"/>
      <c r="B69" s="6">
        <v>2022</v>
      </c>
      <c r="C69" s="13">
        <v>3128789698.7399998</v>
      </c>
      <c r="D69" s="5">
        <f>SUM(D62)</f>
        <v>32544716.299999997</v>
      </c>
      <c r="E69" s="5"/>
      <c r="F69" s="5"/>
      <c r="G69" s="5">
        <f>SUM(C69+D69)</f>
        <v>3161334415.04</v>
      </c>
    </row>
    <row r="70" spans="1:7" x14ac:dyDescent="0.25">
      <c r="A70" s="1"/>
      <c r="B70" s="6">
        <v>2023</v>
      </c>
      <c r="C70" s="13">
        <v>1963419216.6199999</v>
      </c>
      <c r="D70" s="5">
        <f>SUM(E62)</f>
        <v>0</v>
      </c>
      <c r="E70" s="5"/>
      <c r="F70" s="5"/>
      <c r="G70" s="5">
        <f t="shared" ref="G70:G71" si="2">SUM(C70+D70)</f>
        <v>1963419216.6199999</v>
      </c>
    </row>
    <row r="71" spans="1:7" x14ac:dyDescent="0.25">
      <c r="A71" s="1"/>
      <c r="B71" s="6">
        <v>2024</v>
      </c>
      <c r="C71" s="13">
        <v>1960194464.8800001</v>
      </c>
      <c r="D71" s="5">
        <f>SUM(F62)</f>
        <v>0</v>
      </c>
      <c r="E71" s="5"/>
      <c r="F71" s="5"/>
      <c r="G71" s="5">
        <f t="shared" si="2"/>
        <v>1960194464.8800001</v>
      </c>
    </row>
    <row r="72" spans="1:7" ht="23.25" customHeight="1" x14ac:dyDescent="0.25">
      <c r="A72" s="1"/>
      <c r="B72" s="46" t="s">
        <v>3</v>
      </c>
      <c r="C72" s="46"/>
      <c r="D72" s="46"/>
      <c r="E72" s="46"/>
      <c r="F72" s="46"/>
      <c r="G72" s="46"/>
    </row>
    <row r="73" spans="1:7" x14ac:dyDescent="0.25">
      <c r="A73" s="1"/>
      <c r="B73" s="6">
        <v>2022</v>
      </c>
      <c r="C73" s="14">
        <f>C65-C69</f>
        <v>-57278614.039999962</v>
      </c>
      <c r="D73" s="5">
        <f>SUM(D65-D69)</f>
        <v>3.7252902984619141E-9</v>
      </c>
      <c r="E73" s="5"/>
      <c r="F73" s="5"/>
      <c r="G73" s="5">
        <f>G65-G69</f>
        <v>-57278614.039999962</v>
      </c>
    </row>
    <row r="74" spans="1:7" x14ac:dyDescent="0.25">
      <c r="A74" s="1"/>
      <c r="B74" s="6">
        <v>2023</v>
      </c>
      <c r="C74" s="14">
        <f>C66-C70</f>
        <v>0</v>
      </c>
      <c r="D74" s="5">
        <f>SUM(D66-D70)</f>
        <v>0</v>
      </c>
      <c r="E74" s="5"/>
      <c r="F74" s="5"/>
      <c r="G74" s="5">
        <f t="shared" ref="G74:G75" si="3">SUM(C74+D74)</f>
        <v>0</v>
      </c>
    </row>
    <row r="75" spans="1:7" x14ac:dyDescent="0.25">
      <c r="A75" s="1"/>
      <c r="B75" s="6">
        <v>2024</v>
      </c>
      <c r="C75" s="14">
        <f>C67-C71</f>
        <v>0</v>
      </c>
      <c r="D75" s="5">
        <f t="shared" ref="D75" si="4">SUM(D67-D71)</f>
        <v>0</v>
      </c>
      <c r="E75" s="5"/>
      <c r="F75" s="5"/>
      <c r="G75" s="5">
        <f t="shared" si="3"/>
        <v>0</v>
      </c>
    </row>
    <row r="76" spans="1:7" x14ac:dyDescent="0.25">
      <c r="D76" s="23"/>
      <c r="G76" s="23"/>
    </row>
  </sheetData>
  <mergeCells count="40">
    <mergeCell ref="G42:G43"/>
    <mergeCell ref="G44:G46"/>
    <mergeCell ref="B30:B46"/>
    <mergeCell ref="A30:A46"/>
    <mergeCell ref="B49:B50"/>
    <mergeCell ref="A49:A50"/>
    <mergeCell ref="A1:G1"/>
    <mergeCell ref="A2:G2"/>
    <mergeCell ref="A13:G13"/>
    <mergeCell ref="A4:G4"/>
    <mergeCell ref="A12:C12"/>
    <mergeCell ref="G8:G9"/>
    <mergeCell ref="B5:B11"/>
    <mergeCell ref="A5:A11"/>
    <mergeCell ref="C7:C9"/>
    <mergeCell ref="B72:G72"/>
    <mergeCell ref="A62:C62"/>
    <mergeCell ref="B64:G64"/>
    <mergeCell ref="B68:G68"/>
    <mergeCell ref="A48:C48"/>
    <mergeCell ref="G54:G55"/>
    <mergeCell ref="B52:B57"/>
    <mergeCell ref="A52:A57"/>
    <mergeCell ref="A58:C58"/>
    <mergeCell ref="A60:C60"/>
    <mergeCell ref="A51:C51"/>
    <mergeCell ref="G19:G20"/>
    <mergeCell ref="C30:C32"/>
    <mergeCell ref="C38:C41"/>
    <mergeCell ref="C27:C28"/>
    <mergeCell ref="C33:C36"/>
    <mergeCell ref="A22:C22"/>
    <mergeCell ref="B14:B21"/>
    <mergeCell ref="A29:C29"/>
    <mergeCell ref="A14:A21"/>
    <mergeCell ref="B23:B28"/>
    <mergeCell ref="A23:A28"/>
    <mergeCell ref="G31:G32"/>
    <mergeCell ref="G38:G39"/>
    <mergeCell ref="G40:G41"/>
  </mergeCells>
  <pageMargins left="0.9055118110236221" right="0.39370078740157483" top="0.59055118110236227" bottom="0.39370078740157483" header="0.31496062992125984" footer="0.31496062992125984"/>
  <pageSetup paperSize="9" scale="62" firstPageNumber="2" fitToHeight="0" orientation="portrait" useFirstPageNumber="1" r:id="rId1"/>
  <headerFooter>
    <oddHeader xml:space="preserve">&amp;C&amp;P
</oddHeader>
  </headerFooter>
  <rowBreaks count="1" manualBreakCount="1">
    <brk id="2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внеочер.сентябрь</vt:lpstr>
      <vt:lpstr>внеочер.сентябрь!Область_печати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2022-09-21T06:37:26Z</dcterms:modified>
</cp:coreProperties>
</file>