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185" windowWidth="14805" windowHeight="6930"/>
  </bookViews>
  <sheets>
    <sheet name="март внеочер. 2022" sheetId="8" r:id="rId1"/>
  </sheets>
  <definedNames>
    <definedName name="_xlnm.Print_Area" localSheetId="0">'март внеочер. 2022'!$A$1:$G$49</definedName>
  </definedNames>
  <calcPr calcId="145621"/>
</workbook>
</file>

<file path=xl/calcChain.xml><?xml version="1.0" encoding="utf-8"?>
<calcChain xmlns="http://schemas.openxmlformats.org/spreadsheetml/2006/main">
  <c r="D33" i="8" l="1"/>
  <c r="D32" i="8"/>
  <c r="D34" i="8" s="1"/>
  <c r="E34" i="8"/>
  <c r="F34" i="8"/>
  <c r="E31" i="8"/>
  <c r="F31" i="8"/>
  <c r="D30" i="8"/>
  <c r="D31" i="8" s="1"/>
  <c r="E28" i="8"/>
  <c r="F28" i="8"/>
  <c r="D22" i="8"/>
  <c r="D21" i="8"/>
  <c r="D20" i="8"/>
  <c r="D19" i="8"/>
  <c r="F18" i="8"/>
  <c r="D14" i="8"/>
  <c r="E18" i="8"/>
  <c r="E10" i="8"/>
  <c r="F10" i="8"/>
  <c r="D10" i="8"/>
  <c r="D5" i="8"/>
  <c r="D18" i="8" l="1"/>
  <c r="D28" i="8"/>
  <c r="D7" i="8"/>
  <c r="D36" i="8" l="1"/>
  <c r="D43" i="8" s="1"/>
  <c r="D47" i="8" s="1"/>
  <c r="E7" i="8"/>
  <c r="E36" i="8" s="1"/>
  <c r="D44" i="8" s="1"/>
  <c r="F7" i="8"/>
  <c r="F36" i="8" s="1"/>
  <c r="D45" i="8" l="1"/>
  <c r="D49" i="8" l="1"/>
  <c r="C49" i="8"/>
  <c r="C48" i="8"/>
  <c r="C47" i="8"/>
  <c r="G45" i="8"/>
  <c r="G41" i="8"/>
  <c r="G40" i="8"/>
  <c r="G39" i="8" l="1"/>
  <c r="G49" i="8"/>
  <c r="D48" i="8" l="1"/>
  <c r="G48" i="8" s="1"/>
  <c r="G43" i="8"/>
  <c r="G47" i="8" s="1"/>
  <c r="G44" i="8"/>
</calcChain>
</file>

<file path=xl/sharedStrings.xml><?xml version="1.0" encoding="utf-8"?>
<sst xmlns="http://schemas.openxmlformats.org/spreadsheetml/2006/main" count="69" uniqueCount="66">
  <si>
    <t>Утверждено решением о бюджете</t>
  </si>
  <si>
    <t>Изменения</t>
  </si>
  <si>
    <t>С учетом изменений</t>
  </si>
  <si>
    <t>Дефицит (-), профицит (+)</t>
  </si>
  <si>
    <t>Параметры бюджета:</t>
  </si>
  <si>
    <t>№ п/п</t>
  </si>
  <si>
    <t>Примечание (обоснование)</t>
  </si>
  <si>
    <t>КБК</t>
  </si>
  <si>
    <t>(руб.)</t>
  </si>
  <si>
    <t>Всего по расходам:</t>
  </si>
  <si>
    <t>Доходы</t>
  </si>
  <si>
    <t>Расходы</t>
  </si>
  <si>
    <t>Финансовое управление</t>
  </si>
  <si>
    <t>2022 год</t>
  </si>
  <si>
    <t>Итого по 954:</t>
  </si>
  <si>
    <t>РАСХОДЫ:</t>
  </si>
  <si>
    <t>2023 год</t>
  </si>
  <si>
    <t>Администрация</t>
  </si>
  <si>
    <t>Приложение к пояснительной записке 
к проекту решения городской Думы городского округа Кинешма  
«О внесении изменений в решение городской Думы городского округа Кинешма от 17.12.2021 № 32/156
 «О бюджете городского округа Кинешма на 2022 год и плановый период 2023 и 2024 годов»</t>
  </si>
  <si>
    <t>2024 год</t>
  </si>
  <si>
    <t xml:space="preserve">Наименова- ние ГАДБ/ ГРБС </t>
  </si>
  <si>
    <t>Перераспределение бюджетных ассигнований на оплату исполнительных документов</t>
  </si>
  <si>
    <t>Перераспределение бюджетных ассигнований для обеспечение деятельности центра по обеспечению ОМСУ</t>
  </si>
  <si>
    <t>Перераспределение бюджетных ассигнований на оплату коммунальных услуг некоммерческих организаций (на центр по обеспечению деятельности ОМСУ)</t>
  </si>
  <si>
    <t>Итого по 961:</t>
  </si>
  <si>
    <t>Бюджетные ассигнования на обеспечение физической охраны учреждений культуры</t>
  </si>
  <si>
    <t>Бюджетные ассигнования науслуги периодического медицинского осмотра работников доп.образования культуры</t>
  </si>
  <si>
    <t>Перераспределение бюджетных ассигнований на соблюдение условий софинансирования по мероприятию "Модернизация библиотек в части комплектования книжных фондов"</t>
  </si>
  <si>
    <t>Итого по 951:</t>
  </si>
  <si>
    <t>Комитет по спорту</t>
  </si>
  <si>
    <t>Перераспределение бюджетных ассигнований по ФОТ в связи с уточнением его планирования</t>
  </si>
  <si>
    <t>Перераспределение бюджетных ассигнований по ФОТ (уточнение расчетов, связанных с МРОТ работников учреждений спорта</t>
  </si>
  <si>
    <t>Перераспределение бюджетных ассигнований на сертификацию объектов спорта (Волжанин, Арена, Звездный)</t>
  </si>
  <si>
    <t>Перераспределение бюджетных ассигнований на укрепление МТБ (пули для пулевой стрельбы и биатлона 100000 руб., плата за технолог.присоединение в эл. Сетям 10018,99 руб. (СШОР))</t>
  </si>
  <si>
    <t>Перераспределение бюджетных ассигнований на  проведение замеров микроклимата помещений (Арена 25699 руб., Звездный 25699 руб.)</t>
  </si>
  <si>
    <t>Перераспределение бюджетных ассигнований на заливку катка( в связи с закрытием катка в Арене и заливкой катка на стадионе Волжанин для занятия воспитанников общественной организации "Наши надежды"</t>
  </si>
  <si>
    <t xml:space="preserve">Перераспределение бюджетных ассигнований с "Арены" в связи с  передачей полномочий по функционированию центра внешкольной работы на базе ФОК Волга </t>
  </si>
  <si>
    <t>Итого по 958:</t>
  </si>
  <si>
    <t>Городская Дума</t>
  </si>
  <si>
    <t>Перераспределение бюджетных ассигнований в связи с временной необходимостью осуществления обязанностей пресс-секретаря городской Думы по договору ГПХ (уточнение КБК) на 3 месяца (апрель-июнь)</t>
  </si>
  <si>
    <t>Итого по 962:</t>
  </si>
  <si>
    <t>Центр по обеспечению ОМСУ</t>
  </si>
  <si>
    <t>Перераспределение бюджетных ассигнований на обеспечение деятельности (коммунальные услуги, приобретение цветом, зап.частей, ОСАГО и гос пошлина на регистрацию транспортных средств, в том числе перераспределение ФОТ в связи с наличием вакантных ставок</t>
  </si>
  <si>
    <t>Итого по 969:</t>
  </si>
  <si>
    <t>Корректировка УУР</t>
  </si>
  <si>
    <t>0113.5220520010.200</t>
  </si>
  <si>
    <t>0113.4210200130.600</t>
  </si>
  <si>
    <t>0801.4210100180.600</t>
  </si>
  <si>
    <t>0801.4210100280.600</t>
  </si>
  <si>
    <t>0801.4220100110.600</t>
  </si>
  <si>
    <t>Перераспределение бюджетных ассигнований по экономии ФОТ в связи с уменьшением планируемого целевого значения средней заработной платы работникам учреждений культуры</t>
  </si>
  <si>
    <t>0801.42101L5191.600</t>
  </si>
  <si>
    <t>0703.4140100080.600
0703.4140100670.600
0801.4210100680.600</t>
  </si>
  <si>
    <t>0103.7010000440.100
0103.7010000440.200</t>
  </si>
  <si>
    <t>1102.4310310100.200</t>
  </si>
  <si>
    <t>1102.4310310100.600</t>
  </si>
  <si>
    <t>0703.4140100070.600</t>
  </si>
  <si>
    <t>1102.4310211850.600</t>
  </si>
  <si>
    <t>0113.5410800650.100</t>
  </si>
  <si>
    <t>0113.7490060050.200
0113.7490060050.800</t>
  </si>
  <si>
    <t>0501.7490060050.800</t>
  </si>
  <si>
    <t>0503.5110100270.600</t>
  </si>
  <si>
    <t>0113.5410800650.200
0113.5410800650.800</t>
  </si>
  <si>
    <t>Комитет по культуре</t>
  </si>
  <si>
    <t>0703.4170210030.600
1102.4320110030.600</t>
  </si>
  <si>
    <t>1102.4310311860.600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</si>
</sst>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rgb="FF000000"/>
      <name val="Arial Cyr"/>
    </font>
    <font>
      <b/>
      <sz val="10"/>
      <color rgb="FF000000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6">
      <alignment horizontal="left" vertical="top" wrapText="1"/>
    </xf>
    <xf numFmtId="1" fontId="1" fillId="0" borderId="6">
      <alignment horizontal="center" vertical="top" shrinkToFit="1"/>
    </xf>
    <xf numFmtId="0" fontId="2" fillId="0" borderId="6">
      <alignment vertical="top" wrapText="1"/>
    </xf>
  </cellStyleXfs>
  <cellXfs count="59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/>
    </xf>
    <xf numFmtId="0" fontId="3" fillId="0" borderId="0" xfId="0" applyFont="1" applyFill="1"/>
    <xf numFmtId="49" fontId="3" fillId="0" borderId="4" xfId="0" applyNumberFormat="1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/>
    <xf numFmtId="4" fontId="3" fillId="0" borderId="1" xfId="0" applyNumberFormat="1" applyFont="1" applyFill="1" applyBorder="1" applyAlignment="1">
      <alignment horizontal="right" vertical="center"/>
    </xf>
    <xf numFmtId="4" fontId="3" fillId="0" borderId="0" xfId="0" applyNumberFormat="1" applyFont="1" applyFill="1"/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/>
    <xf numFmtId="4" fontId="5" fillId="0" borderId="4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Fill="1" applyBorder="1"/>
    <xf numFmtId="0" fontId="4" fillId="0" borderId="9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4" fillId="0" borderId="7" xfId="0" applyFont="1" applyFill="1" applyBorder="1" applyAlignment="1">
      <alignment horizontal="right" vertical="center" wrapText="1"/>
    </xf>
    <xf numFmtId="4" fontId="3" fillId="0" borderId="3" xfId="0" applyNumberFormat="1" applyFont="1" applyFill="1" applyBorder="1" applyAlignment="1">
      <alignment horizontal="center" vertical="center"/>
    </xf>
  </cellXfs>
  <cellStyles count="4">
    <cellStyle name="xl23" xfId="2"/>
    <cellStyle name="xl32" xfId="3"/>
    <cellStyle name="xl44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view="pageBreakPreview" zoomScale="110" zoomScaleNormal="100" zoomScaleSheetLayoutView="110" workbookViewId="0">
      <selection activeCell="G24" sqref="G24:G25"/>
    </sheetView>
  </sheetViews>
  <sheetFormatPr defaultRowHeight="15.75" x14ac:dyDescent="0.25"/>
  <cols>
    <col min="1" max="1" width="6.42578125" style="3" customWidth="1"/>
    <col min="2" max="2" width="14.140625" style="19" customWidth="1"/>
    <col min="3" max="3" width="22.5703125" style="2" customWidth="1"/>
    <col min="4" max="4" width="18.5703125" style="3" customWidth="1"/>
    <col min="5" max="6" width="14.7109375" style="3" customWidth="1"/>
    <col min="7" max="7" width="42.85546875" style="3" customWidth="1"/>
    <col min="8" max="9" width="19.7109375" style="3" customWidth="1"/>
    <col min="10" max="16384" width="9.140625" style="3"/>
  </cols>
  <sheetData>
    <row r="1" spans="1:10" ht="96.75" customHeight="1" x14ac:dyDescent="0.25">
      <c r="A1" s="55" t="s">
        <v>18</v>
      </c>
      <c r="B1" s="55"/>
      <c r="C1" s="55"/>
      <c r="D1" s="55"/>
      <c r="E1" s="55"/>
      <c r="F1" s="55"/>
      <c r="G1" s="55"/>
      <c r="H1" s="24"/>
      <c r="I1" s="24"/>
      <c r="J1" s="24"/>
    </row>
    <row r="2" spans="1:10" ht="24" customHeight="1" x14ac:dyDescent="0.25">
      <c r="A2" s="56" t="s">
        <v>8</v>
      </c>
      <c r="B2" s="56"/>
      <c r="C2" s="56"/>
      <c r="D2" s="56"/>
      <c r="E2" s="56"/>
      <c r="F2" s="56"/>
      <c r="G2" s="57"/>
      <c r="H2" s="4"/>
      <c r="I2" s="5"/>
      <c r="J2" s="5"/>
    </row>
    <row r="3" spans="1:10" s="9" customFormat="1" ht="57" customHeight="1" x14ac:dyDescent="0.25">
      <c r="A3" s="6" t="s">
        <v>5</v>
      </c>
      <c r="B3" s="7" t="s">
        <v>20</v>
      </c>
      <c r="C3" s="1" t="s">
        <v>7</v>
      </c>
      <c r="D3" s="1" t="s">
        <v>13</v>
      </c>
      <c r="E3" s="1" t="s">
        <v>16</v>
      </c>
      <c r="F3" s="6" t="s">
        <v>19</v>
      </c>
      <c r="G3" s="6" t="s">
        <v>6</v>
      </c>
      <c r="H3" s="8"/>
      <c r="I3" s="5"/>
      <c r="J3" s="5"/>
    </row>
    <row r="4" spans="1:10" s="12" customFormat="1" ht="24.75" customHeight="1" x14ac:dyDescent="0.25">
      <c r="A4" s="52" t="s">
        <v>15</v>
      </c>
      <c r="B4" s="52"/>
      <c r="C4" s="52"/>
      <c r="D4" s="52"/>
      <c r="E4" s="52"/>
      <c r="F4" s="52"/>
      <c r="G4" s="52"/>
      <c r="H4" s="11"/>
    </row>
    <row r="5" spans="1:10" s="12" customFormat="1" ht="70.5" customHeight="1" x14ac:dyDescent="0.25">
      <c r="A5" s="48">
        <v>1</v>
      </c>
      <c r="B5" s="39" t="s">
        <v>12</v>
      </c>
      <c r="C5" s="26" t="s">
        <v>61</v>
      </c>
      <c r="D5" s="27">
        <f>-1221637.85-250000</f>
        <v>-1471637.85</v>
      </c>
      <c r="F5" s="7"/>
      <c r="G5" s="28" t="s">
        <v>22</v>
      </c>
      <c r="H5" s="11"/>
    </row>
    <row r="6" spans="1:10" s="12" customFormat="1" ht="57" customHeight="1" x14ac:dyDescent="0.25">
      <c r="A6" s="49"/>
      <c r="B6" s="54"/>
      <c r="C6" s="12" t="s">
        <v>60</v>
      </c>
      <c r="D6" s="29">
        <v>-53355.4</v>
      </c>
      <c r="E6" s="7"/>
      <c r="F6" s="7"/>
      <c r="G6" s="30" t="s">
        <v>21</v>
      </c>
      <c r="H6" s="11"/>
      <c r="J6" s="11"/>
    </row>
    <row r="7" spans="1:10" s="10" customFormat="1" ht="27.75" customHeight="1" x14ac:dyDescent="0.25">
      <c r="A7" s="52" t="s">
        <v>14</v>
      </c>
      <c r="B7" s="52"/>
      <c r="C7" s="52"/>
      <c r="D7" s="10">
        <f>SUM(D5:D6)</f>
        <v>-1524993.25</v>
      </c>
      <c r="E7" s="10">
        <f>SUM(E5:E6)</f>
        <v>0</v>
      </c>
      <c r="F7" s="10">
        <f>SUM(F5:F6)</f>
        <v>0</v>
      </c>
      <c r="G7" s="13"/>
      <c r="H7" s="14"/>
      <c r="J7" s="14"/>
    </row>
    <row r="8" spans="1:10" s="12" customFormat="1" ht="46.5" customHeight="1" x14ac:dyDescent="0.25">
      <c r="A8" s="48">
        <v>2</v>
      </c>
      <c r="B8" s="39" t="s">
        <v>17</v>
      </c>
      <c r="C8" s="7" t="s">
        <v>59</v>
      </c>
      <c r="D8" s="29">
        <v>53355.4</v>
      </c>
      <c r="E8" s="29"/>
      <c r="F8" s="29"/>
      <c r="G8" s="31" t="s">
        <v>21</v>
      </c>
      <c r="H8" s="11"/>
      <c r="J8" s="11"/>
    </row>
    <row r="9" spans="1:10" s="25" customFormat="1" ht="79.5" customHeight="1" x14ac:dyDescent="0.25">
      <c r="A9" s="50"/>
      <c r="B9" s="40"/>
      <c r="C9" s="25" t="s">
        <v>45</v>
      </c>
      <c r="D9" s="29">
        <v>-284640.09999999998</v>
      </c>
      <c r="E9" s="29">
        <v>-284658</v>
      </c>
      <c r="F9" s="29">
        <v>-284658</v>
      </c>
      <c r="G9" s="31" t="s">
        <v>23</v>
      </c>
    </row>
    <row r="10" spans="1:10" s="25" customFormat="1" ht="22.5" customHeight="1" x14ac:dyDescent="0.25">
      <c r="A10" s="36" t="s">
        <v>24</v>
      </c>
      <c r="B10" s="37"/>
      <c r="C10" s="38"/>
      <c r="D10" s="10">
        <f>SUM(D8:D9)</f>
        <v>-231284.69999999998</v>
      </c>
      <c r="E10" s="10">
        <f t="shared" ref="E10:F10" si="0">SUM(E8:E9)</f>
        <v>-284658</v>
      </c>
      <c r="F10" s="10">
        <f t="shared" si="0"/>
        <v>-284658</v>
      </c>
      <c r="G10" s="20"/>
    </row>
    <row r="11" spans="1:10" s="25" customFormat="1" ht="29.25" customHeight="1" x14ac:dyDescent="0.25">
      <c r="A11" s="48">
        <v>3</v>
      </c>
      <c r="B11" s="46" t="s">
        <v>63</v>
      </c>
      <c r="C11" s="12" t="s">
        <v>46</v>
      </c>
      <c r="D11" s="12">
        <v>-111461.62</v>
      </c>
      <c r="E11" s="29"/>
      <c r="F11" s="29"/>
      <c r="G11" s="41" t="s">
        <v>50</v>
      </c>
    </row>
    <row r="12" spans="1:10" s="25" customFormat="1" ht="26.25" customHeight="1" x14ac:dyDescent="0.25">
      <c r="A12" s="49"/>
      <c r="B12" s="47"/>
      <c r="C12" s="12" t="s">
        <v>47</v>
      </c>
      <c r="D12" s="12">
        <v>-564456.06000000006</v>
      </c>
      <c r="E12" s="29"/>
      <c r="F12" s="29"/>
      <c r="G12" s="42"/>
    </row>
    <row r="13" spans="1:10" s="25" customFormat="1" ht="31.5" customHeight="1" x14ac:dyDescent="0.25">
      <c r="A13" s="49"/>
      <c r="B13" s="47"/>
      <c r="C13" s="12" t="s">
        <v>49</v>
      </c>
      <c r="D13" s="12">
        <v>-168805.32</v>
      </c>
      <c r="E13" s="29"/>
      <c r="F13" s="29"/>
      <c r="G13" s="43"/>
    </row>
    <row r="14" spans="1:10" s="25" customFormat="1" ht="62.25" customHeight="1" x14ac:dyDescent="0.25">
      <c r="A14" s="49"/>
      <c r="B14" s="47"/>
      <c r="C14" s="44" t="s">
        <v>52</v>
      </c>
      <c r="D14" s="29">
        <f>193440+119771+441057</f>
        <v>754268</v>
      </c>
      <c r="E14" s="29"/>
      <c r="F14" s="29"/>
      <c r="G14" s="30" t="s">
        <v>25</v>
      </c>
    </row>
    <row r="15" spans="1:10" s="25" customFormat="1" ht="58.5" customHeight="1" x14ac:dyDescent="0.25">
      <c r="A15" s="49"/>
      <c r="B15" s="47"/>
      <c r="C15" s="45"/>
      <c r="D15" s="29">
        <v>90455</v>
      </c>
      <c r="E15" s="29"/>
      <c r="F15" s="29"/>
      <c r="G15" s="30" t="s">
        <v>26</v>
      </c>
    </row>
    <row r="16" spans="1:10" s="25" customFormat="1" ht="46.5" customHeight="1" x14ac:dyDescent="0.25">
      <c r="A16" s="49"/>
      <c r="B16" s="47"/>
      <c r="C16" s="12" t="s">
        <v>51</v>
      </c>
      <c r="D16" s="29">
        <v>19624.16</v>
      </c>
      <c r="E16" s="29">
        <v>17790.849999999999</v>
      </c>
      <c r="F16" s="29">
        <v>17561.689999999999</v>
      </c>
      <c r="G16" s="41" t="s">
        <v>27</v>
      </c>
    </row>
    <row r="17" spans="1:7" s="25" customFormat="1" ht="35.25" customHeight="1" x14ac:dyDescent="0.25">
      <c r="A17" s="50"/>
      <c r="B17" s="51"/>
      <c r="C17" s="12" t="s">
        <v>48</v>
      </c>
      <c r="D17" s="29">
        <v>-19624.16</v>
      </c>
      <c r="E17" s="29"/>
      <c r="F17" s="29"/>
      <c r="G17" s="43"/>
    </row>
    <row r="18" spans="1:7" s="25" customFormat="1" ht="24.75" customHeight="1" x14ac:dyDescent="0.25">
      <c r="A18" s="36" t="s">
        <v>28</v>
      </c>
      <c r="B18" s="37"/>
      <c r="C18" s="38"/>
      <c r="D18" s="10">
        <f>SUM(D11:D17)</f>
        <v>0</v>
      </c>
      <c r="E18" s="10">
        <f>SUM(E11:E17)</f>
        <v>17790.849999999999</v>
      </c>
      <c r="F18" s="10">
        <f>SUM(F11:F17)</f>
        <v>17561.689999999999</v>
      </c>
      <c r="G18" s="20"/>
    </row>
    <row r="19" spans="1:7" s="25" customFormat="1" ht="46.5" customHeight="1" x14ac:dyDescent="0.25">
      <c r="A19" s="48">
        <v>4</v>
      </c>
      <c r="B19" s="46" t="s">
        <v>29</v>
      </c>
      <c r="C19" s="58" t="s">
        <v>56</v>
      </c>
      <c r="D19" s="29">
        <f>-1191411.24+402657</f>
        <v>-788754.24</v>
      </c>
      <c r="E19" s="7"/>
      <c r="F19" s="7"/>
      <c r="G19" s="31" t="s">
        <v>30</v>
      </c>
    </row>
    <row r="20" spans="1:7" s="25" customFormat="1" ht="66.75" customHeight="1" x14ac:dyDescent="0.25">
      <c r="A20" s="49"/>
      <c r="B20" s="47"/>
      <c r="C20" s="45"/>
      <c r="D20" s="32">
        <f>253384.59+38942.66</f>
        <v>292327.25</v>
      </c>
      <c r="E20" s="7"/>
      <c r="F20" s="7"/>
      <c r="G20" s="31" t="s">
        <v>31</v>
      </c>
    </row>
    <row r="21" spans="1:7" s="25" customFormat="1" ht="66" customHeight="1" x14ac:dyDescent="0.25">
      <c r="A21" s="49"/>
      <c r="B21" s="47"/>
      <c r="C21" s="12" t="s">
        <v>65</v>
      </c>
      <c r="D21" s="32">
        <f>127793.14+72206.86+85000+50000</f>
        <v>335000</v>
      </c>
      <c r="E21" s="7"/>
      <c r="F21" s="7"/>
      <c r="G21" s="31" t="s">
        <v>32</v>
      </c>
    </row>
    <row r="22" spans="1:7" s="25" customFormat="1" ht="79.5" customHeight="1" x14ac:dyDescent="0.25">
      <c r="A22" s="49"/>
      <c r="B22" s="47"/>
      <c r="C22" s="7" t="s">
        <v>64</v>
      </c>
      <c r="D22" s="32">
        <f>100000+10028.99</f>
        <v>110028.99</v>
      </c>
      <c r="E22" s="7"/>
      <c r="F22" s="7"/>
      <c r="G22" s="31" t="s">
        <v>33</v>
      </c>
    </row>
    <row r="23" spans="1:7" s="25" customFormat="1" ht="65.25" customHeight="1" x14ac:dyDescent="0.25">
      <c r="A23" s="49"/>
      <c r="B23" s="47"/>
      <c r="C23" s="12" t="s">
        <v>56</v>
      </c>
      <c r="D23" s="32">
        <v>51398</v>
      </c>
      <c r="E23" s="7"/>
      <c r="F23" s="7"/>
      <c r="G23" s="31" t="s">
        <v>34</v>
      </c>
    </row>
    <row r="24" spans="1:7" s="25" customFormat="1" ht="46.5" customHeight="1" x14ac:dyDescent="0.25">
      <c r="A24" s="49"/>
      <c r="B24" s="47"/>
      <c r="C24" s="12" t="s">
        <v>54</v>
      </c>
      <c r="D24" s="27">
        <v>30000</v>
      </c>
      <c r="E24" s="7"/>
      <c r="F24" s="7"/>
      <c r="G24" s="41" t="s">
        <v>35</v>
      </c>
    </row>
    <row r="25" spans="1:7" s="25" customFormat="1" ht="60.75" customHeight="1" x14ac:dyDescent="0.25">
      <c r="A25" s="49"/>
      <c r="B25" s="47"/>
      <c r="C25" s="12" t="s">
        <v>55</v>
      </c>
      <c r="D25" s="27">
        <v>-30000</v>
      </c>
      <c r="E25" s="7"/>
      <c r="F25" s="7"/>
      <c r="G25" s="43"/>
    </row>
    <row r="26" spans="1:7" s="25" customFormat="1" ht="36.75" customHeight="1" x14ac:dyDescent="0.25">
      <c r="A26" s="49"/>
      <c r="B26" s="47"/>
      <c r="C26" s="12" t="s">
        <v>57</v>
      </c>
      <c r="D26" s="27">
        <v>294644.43</v>
      </c>
      <c r="E26" s="7"/>
      <c r="F26" s="7"/>
      <c r="G26" s="41" t="s">
        <v>36</v>
      </c>
    </row>
    <row r="27" spans="1:7" s="25" customFormat="1" ht="46.5" customHeight="1" x14ac:dyDescent="0.25">
      <c r="A27" s="50"/>
      <c r="B27" s="51"/>
      <c r="C27" s="12" t="s">
        <v>56</v>
      </c>
      <c r="D27" s="27">
        <v>-294644.43</v>
      </c>
      <c r="E27" s="7"/>
      <c r="F27" s="7"/>
      <c r="G27" s="43"/>
    </row>
    <row r="28" spans="1:7" s="25" customFormat="1" ht="22.5" customHeight="1" x14ac:dyDescent="0.25">
      <c r="A28" s="36" t="s">
        <v>37</v>
      </c>
      <c r="B28" s="37"/>
      <c r="C28" s="38"/>
      <c r="D28" s="10">
        <f>SUM(D19:D27)</f>
        <v>0</v>
      </c>
      <c r="E28" s="10">
        <f t="shared" ref="E28:F28" si="1">SUM(E19:E27)</f>
        <v>0</v>
      </c>
      <c r="F28" s="10">
        <f t="shared" si="1"/>
        <v>0</v>
      </c>
      <c r="G28" s="20"/>
    </row>
    <row r="29" spans="1:7" s="25" customFormat="1" ht="46.5" customHeight="1" x14ac:dyDescent="0.25">
      <c r="A29" s="48">
        <v>5</v>
      </c>
      <c r="B29" s="46" t="s">
        <v>38</v>
      </c>
      <c r="C29" s="44" t="s">
        <v>53</v>
      </c>
      <c r="D29" s="27">
        <v>87699</v>
      </c>
      <c r="E29" s="7"/>
      <c r="F29" s="7"/>
      <c r="G29" s="41" t="s">
        <v>39</v>
      </c>
    </row>
    <row r="30" spans="1:7" s="25" customFormat="1" ht="50.25" customHeight="1" x14ac:dyDescent="0.25">
      <c r="A30" s="50"/>
      <c r="B30" s="51"/>
      <c r="C30" s="45"/>
      <c r="D30" s="27">
        <f>-69000-18699</f>
        <v>-87699</v>
      </c>
      <c r="E30" s="7"/>
      <c r="F30" s="7"/>
      <c r="G30" s="43"/>
    </row>
    <row r="31" spans="1:7" s="25" customFormat="1" ht="21.75" customHeight="1" x14ac:dyDescent="0.25">
      <c r="A31" s="36" t="s">
        <v>40</v>
      </c>
      <c r="B31" s="37"/>
      <c r="C31" s="38"/>
      <c r="D31" s="10">
        <f>SUM(D29:D30)</f>
        <v>0</v>
      </c>
      <c r="E31" s="10">
        <f t="shared" ref="E31:F31" si="2">SUM(E29:E30)</f>
        <v>0</v>
      </c>
      <c r="F31" s="10">
        <f t="shared" si="2"/>
        <v>0</v>
      </c>
      <c r="G31" s="20"/>
    </row>
    <row r="32" spans="1:7" s="25" customFormat="1" ht="84" customHeight="1" x14ac:dyDescent="0.25">
      <c r="A32" s="48">
        <v>6</v>
      </c>
      <c r="B32" s="46" t="s">
        <v>41</v>
      </c>
      <c r="C32" s="7" t="s">
        <v>62</v>
      </c>
      <c r="D32" s="27">
        <f>1221637.85+250000+20000+66159.53+284640.1</f>
        <v>1842437.48</v>
      </c>
      <c r="E32" s="29">
        <v>284658</v>
      </c>
      <c r="F32" s="29">
        <v>284658</v>
      </c>
      <c r="G32" s="41" t="s">
        <v>42</v>
      </c>
    </row>
    <row r="33" spans="1:9" s="25" customFormat="1" ht="50.25" customHeight="1" x14ac:dyDescent="0.25">
      <c r="A33" s="49"/>
      <c r="B33" s="47"/>
      <c r="C33" s="12" t="s">
        <v>58</v>
      </c>
      <c r="D33" s="29">
        <f>-66159.53-20000</f>
        <v>-86159.53</v>
      </c>
      <c r="E33" s="33"/>
      <c r="F33" s="27"/>
      <c r="G33" s="42"/>
    </row>
    <row r="34" spans="1:9" s="25" customFormat="1" ht="25.5" customHeight="1" x14ac:dyDescent="0.25">
      <c r="A34" s="36" t="s">
        <v>43</v>
      </c>
      <c r="B34" s="37"/>
      <c r="C34" s="38"/>
      <c r="D34" s="10">
        <f>SUM(D32:D33)</f>
        <v>1756277.95</v>
      </c>
      <c r="E34" s="10">
        <f>SUM(E32:E33)</f>
        <v>284658</v>
      </c>
      <c r="F34" s="10">
        <f>SUM(F32:F33)</f>
        <v>284658</v>
      </c>
      <c r="G34" s="20"/>
    </row>
    <row r="35" spans="1:9" s="25" customFormat="1" ht="46.5" customHeight="1" x14ac:dyDescent="0.25">
      <c r="A35" s="23">
        <v>7</v>
      </c>
      <c r="B35" s="34" t="s">
        <v>44</v>
      </c>
      <c r="C35" s="12"/>
      <c r="D35" s="33"/>
      <c r="E35" s="32">
        <v>-17790.849999999999</v>
      </c>
      <c r="F35" s="27">
        <v>-17561.689999999999</v>
      </c>
      <c r="G35" s="20"/>
    </row>
    <row r="36" spans="1:9" ht="21.75" customHeight="1" x14ac:dyDescent="0.25">
      <c r="A36" s="52" t="s">
        <v>9</v>
      </c>
      <c r="B36" s="52"/>
      <c r="C36" s="52"/>
      <c r="D36" s="10">
        <f>SUM(D7+D10+D18+D28+D31+D34+D35)</f>
        <v>0</v>
      </c>
      <c r="E36" s="10">
        <f>SUM(E7+E10+E18+E28+E31+E34+E35)</f>
        <v>-2.1827872842550278E-11</v>
      </c>
      <c r="F36" s="10">
        <f>SUM(F7+F10+F18+F28+F31+F34+F35)</f>
        <v>3.637978807091713E-12</v>
      </c>
      <c r="G36" s="12"/>
      <c r="H36" s="18"/>
      <c r="I36" s="18"/>
    </row>
    <row r="37" spans="1:9" ht="61.5" customHeight="1" x14ac:dyDescent="0.25">
      <c r="A37" s="1"/>
      <c r="B37" s="15" t="s">
        <v>4</v>
      </c>
      <c r="C37" s="22" t="s">
        <v>0</v>
      </c>
      <c r="D37" s="21" t="s">
        <v>1</v>
      </c>
      <c r="E37" s="21"/>
      <c r="F37" s="21"/>
      <c r="G37" s="22" t="s">
        <v>2</v>
      </c>
    </row>
    <row r="38" spans="1:9" ht="21" customHeight="1" x14ac:dyDescent="0.25">
      <c r="A38" s="1"/>
      <c r="B38" s="53" t="s">
        <v>10</v>
      </c>
      <c r="C38" s="53"/>
      <c r="D38" s="53"/>
      <c r="E38" s="53"/>
      <c r="F38" s="53"/>
      <c r="G38" s="53"/>
    </row>
    <row r="39" spans="1:9" x14ac:dyDescent="0.25">
      <c r="A39" s="1"/>
      <c r="B39" s="16">
        <v>2022</v>
      </c>
      <c r="C39" s="35">
        <v>2839681382.04</v>
      </c>
      <c r="D39" s="12">
        <v>0</v>
      </c>
      <c r="E39" s="12"/>
      <c r="F39" s="12"/>
      <c r="G39" s="12">
        <f>SUM(C39+D39)</f>
        <v>2839681382.04</v>
      </c>
    </row>
    <row r="40" spans="1:9" x14ac:dyDescent="0.25">
      <c r="A40" s="1"/>
      <c r="B40" s="16">
        <v>2023</v>
      </c>
      <c r="C40" s="35">
        <v>1424195259.6199999</v>
      </c>
      <c r="D40" s="12">
        <v>0</v>
      </c>
      <c r="E40" s="12"/>
      <c r="F40" s="12"/>
      <c r="G40" s="12">
        <f t="shared" ref="G40:G41" si="3">SUM(C40+D40)</f>
        <v>1424195259.6199999</v>
      </c>
    </row>
    <row r="41" spans="1:9" x14ac:dyDescent="0.25">
      <c r="A41" s="1"/>
      <c r="B41" s="16">
        <v>2024</v>
      </c>
      <c r="C41" s="35">
        <v>1959860792.8800001</v>
      </c>
      <c r="D41" s="12">
        <v>0</v>
      </c>
      <c r="E41" s="12"/>
      <c r="F41" s="12"/>
      <c r="G41" s="12">
        <f t="shared" si="3"/>
        <v>1959860792.8800001</v>
      </c>
    </row>
    <row r="42" spans="1:9" ht="21" customHeight="1" x14ac:dyDescent="0.25">
      <c r="A42" s="1"/>
      <c r="B42" s="36" t="s">
        <v>11</v>
      </c>
      <c r="C42" s="37"/>
      <c r="D42" s="37"/>
      <c r="E42" s="37"/>
      <c r="F42" s="37"/>
      <c r="G42" s="38"/>
    </row>
    <row r="43" spans="1:9" x14ac:dyDescent="0.25">
      <c r="A43" s="1"/>
      <c r="B43" s="16">
        <v>2022</v>
      </c>
      <c r="C43" s="35">
        <v>2901705077.9299998</v>
      </c>
      <c r="D43" s="12">
        <f>SUM(D36)</f>
        <v>0</v>
      </c>
      <c r="E43" s="12"/>
      <c r="F43" s="12"/>
      <c r="G43" s="12">
        <f>SUM(C43+D43)</f>
        <v>2901705077.9299998</v>
      </c>
    </row>
    <row r="44" spans="1:9" x14ac:dyDescent="0.25">
      <c r="A44" s="1"/>
      <c r="B44" s="16">
        <v>2023</v>
      </c>
      <c r="C44" s="35">
        <v>1424195259.6199999</v>
      </c>
      <c r="D44" s="12">
        <f>SUM(E36)</f>
        <v>-2.1827872842550278E-11</v>
      </c>
      <c r="E44" s="12"/>
      <c r="F44" s="12"/>
      <c r="G44" s="12">
        <f t="shared" ref="G44:G45" si="4">SUM(C44+D44)</f>
        <v>1424195259.6199999</v>
      </c>
    </row>
    <row r="45" spans="1:9" x14ac:dyDescent="0.25">
      <c r="A45" s="1"/>
      <c r="B45" s="16">
        <v>2024</v>
      </c>
      <c r="C45" s="35">
        <v>1959860792.8800001</v>
      </c>
      <c r="D45" s="12">
        <f>SUM(F36)</f>
        <v>3.637978807091713E-12</v>
      </c>
      <c r="E45" s="12"/>
      <c r="F45" s="12"/>
      <c r="G45" s="12">
        <f t="shared" si="4"/>
        <v>1959860792.8800001</v>
      </c>
    </row>
    <row r="46" spans="1:9" ht="23.25" customHeight="1" x14ac:dyDescent="0.25">
      <c r="A46" s="1"/>
      <c r="B46" s="36" t="s">
        <v>3</v>
      </c>
      <c r="C46" s="37"/>
      <c r="D46" s="37"/>
      <c r="E46" s="37"/>
      <c r="F46" s="37"/>
      <c r="G46" s="38"/>
    </row>
    <row r="47" spans="1:9" x14ac:dyDescent="0.25">
      <c r="A47" s="1"/>
      <c r="B47" s="16">
        <v>2022</v>
      </c>
      <c r="C47" s="17">
        <f>C39-C43</f>
        <v>-62023695.889999866</v>
      </c>
      <c r="D47" s="12">
        <f>SUM(D39-D43)</f>
        <v>0</v>
      </c>
      <c r="E47" s="12"/>
      <c r="F47" s="12"/>
      <c r="G47" s="12">
        <f>G39-G43</f>
        <v>-62023695.889999866</v>
      </c>
      <c r="H47" s="18"/>
    </row>
    <row r="48" spans="1:9" x14ac:dyDescent="0.25">
      <c r="A48" s="1"/>
      <c r="B48" s="16">
        <v>2023</v>
      </c>
      <c r="C48" s="17">
        <f>C40-C44</f>
        <v>0</v>
      </c>
      <c r="D48" s="12">
        <f>SUM(D40-D44)</f>
        <v>2.1827872842550278E-11</v>
      </c>
      <c r="E48" s="12"/>
      <c r="F48" s="12"/>
      <c r="G48" s="12">
        <f t="shared" ref="G48:G49" si="5">SUM(C48+D48)</f>
        <v>2.1827872842550278E-11</v>
      </c>
    </row>
    <row r="49" spans="1:7" x14ac:dyDescent="0.25">
      <c r="A49" s="1"/>
      <c r="B49" s="16">
        <v>2024</v>
      </c>
      <c r="C49" s="17">
        <f>C41-C45</f>
        <v>0</v>
      </c>
      <c r="D49" s="12">
        <f t="shared" ref="D49" si="6">SUM(D41-D45)</f>
        <v>-3.637978807091713E-12</v>
      </c>
      <c r="E49" s="12"/>
      <c r="F49" s="12"/>
      <c r="G49" s="12">
        <f t="shared" si="5"/>
        <v>-3.637978807091713E-12</v>
      </c>
    </row>
    <row r="50" spans="1:7" x14ac:dyDescent="0.25">
      <c r="D50" s="18"/>
    </row>
  </sheetData>
  <mergeCells count="34">
    <mergeCell ref="B5:B6"/>
    <mergeCell ref="A5:A6"/>
    <mergeCell ref="A1:G1"/>
    <mergeCell ref="A2:G2"/>
    <mergeCell ref="A4:G4"/>
    <mergeCell ref="A7:C7"/>
    <mergeCell ref="B46:G46"/>
    <mergeCell ref="A36:C36"/>
    <mergeCell ref="B38:G38"/>
    <mergeCell ref="B42:G42"/>
    <mergeCell ref="A10:C10"/>
    <mergeCell ref="G16:G17"/>
    <mergeCell ref="B11:B17"/>
    <mergeCell ref="A8:A9"/>
    <mergeCell ref="A11:A17"/>
    <mergeCell ref="A18:C18"/>
    <mergeCell ref="G24:G25"/>
    <mergeCell ref="C19:C20"/>
    <mergeCell ref="A34:C34"/>
    <mergeCell ref="B8:B9"/>
    <mergeCell ref="G11:G13"/>
    <mergeCell ref="C14:C15"/>
    <mergeCell ref="C29:C30"/>
    <mergeCell ref="A31:C31"/>
    <mergeCell ref="G32:G33"/>
    <mergeCell ref="B32:B33"/>
    <mergeCell ref="A32:A33"/>
    <mergeCell ref="G26:G27"/>
    <mergeCell ref="A19:A27"/>
    <mergeCell ref="B19:B27"/>
    <mergeCell ref="A28:C28"/>
    <mergeCell ref="G29:G30"/>
    <mergeCell ref="B29:B30"/>
    <mergeCell ref="A29:A30"/>
  </mergeCells>
  <pageMargins left="0.9055118110236221" right="0.39370078740157483" top="0.59055118110236227" bottom="0.39370078740157483" header="0.31496062992125984" footer="0.31496062992125984"/>
  <pageSetup paperSize="9" scale="64" firstPageNumber="2" fitToHeight="0" orientation="portrait" useFirstPageNumber="1" r:id="rId1"/>
  <headerFooter>
    <oddHeader xml:space="preserve">&amp;C&amp;P
</oddHeader>
  </headerFooter>
  <rowBreaks count="1" manualBreakCount="1">
    <brk id="2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март внеочер. 2022</vt:lpstr>
      <vt:lpstr>'март внеочер.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2022-03-23T10:11:30Z</dcterms:modified>
</cp:coreProperties>
</file>