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65" windowWidth="14805" windowHeight="6750"/>
  </bookViews>
  <sheets>
    <sheet name="апрель очер. 2022" sheetId="8" r:id="rId1"/>
  </sheets>
  <definedNames>
    <definedName name="_xlnm.Print_Area" localSheetId="0">'апрель очер. 2022'!$A$1:$G$84</definedName>
  </definedNames>
  <calcPr calcId="145621"/>
</workbook>
</file>

<file path=xl/calcChain.xml><?xml version="1.0" encoding="utf-8"?>
<calcChain xmlns="http://schemas.openxmlformats.org/spreadsheetml/2006/main">
  <c r="D31" i="8" l="1"/>
  <c r="D41" i="8" s="1"/>
  <c r="D66" i="8"/>
  <c r="E41" i="8"/>
  <c r="F41" i="8"/>
  <c r="E66" i="8"/>
  <c r="F66" i="8"/>
  <c r="E62" i="8"/>
  <c r="F62" i="8"/>
  <c r="D62" i="8"/>
  <c r="E58" i="8"/>
  <c r="F58" i="8"/>
  <c r="D58" i="8"/>
  <c r="E53" i="8"/>
  <c r="F53" i="8"/>
  <c r="D53" i="8"/>
  <c r="E48" i="8"/>
  <c r="F48" i="8"/>
  <c r="D48" i="8"/>
  <c r="F68" i="8" l="1"/>
  <c r="E68" i="8"/>
  <c r="D68" i="8"/>
  <c r="E28" i="8"/>
  <c r="F28" i="8"/>
  <c r="D28" i="8"/>
  <c r="E24" i="8"/>
  <c r="F24" i="8"/>
  <c r="D24" i="8"/>
  <c r="E15" i="8"/>
  <c r="F15" i="8"/>
  <c r="D15" i="8"/>
  <c r="F29" i="8" l="1"/>
  <c r="D29" i="8"/>
  <c r="D74" i="8" s="1"/>
  <c r="E29" i="8"/>
  <c r="D75" i="8" s="1"/>
  <c r="D76" i="8"/>
  <c r="D79" i="8" l="1"/>
  <c r="D80" i="8"/>
  <c r="D78" i="8" l="1"/>
  <c r="D84" i="8"/>
  <c r="C84" i="8"/>
  <c r="C83" i="8"/>
  <c r="C82" i="8"/>
  <c r="G80" i="8"/>
  <c r="G76" i="8"/>
  <c r="G75" i="8"/>
  <c r="D82" i="8" l="1"/>
  <c r="G74" i="8"/>
  <c r="G84" i="8"/>
  <c r="D83" i="8" l="1"/>
  <c r="G83" i="8" s="1"/>
  <c r="G78" i="8"/>
  <c r="G82" i="8" s="1"/>
  <c r="G79" i="8"/>
</calcChain>
</file>

<file path=xl/sharedStrings.xml><?xml version="1.0" encoding="utf-8"?>
<sst xmlns="http://schemas.openxmlformats.org/spreadsheetml/2006/main" count="132" uniqueCount="124">
  <si>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</si>
  <si>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</si>
  <si>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</si>
  <si>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</si>
  <si>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</si>
  <si>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</si>
  <si>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</si>
  <si>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</si>
  <si>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</si>
  <si>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</si>
  <si>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</si>
  <si>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</si>
  <si>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</si>
  <si>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</si>
  <si>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</si>
  <si>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</si>
  <si>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</si>
  <si>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>ДОХОДЫ:</t>
  </si>
  <si>
    <t>Администрация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</si>
  <si>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</si>
  <si>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</si>
  <si>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</si>
  <si>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</si>
  <si>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Администрация городского округа Кинешма</t>
  </si>
  <si>
    <t>11715020040023150</t>
  </si>
  <si>
    <t>Благоустройство дворовой территории: установка детской площадки между домами №№ 186 и 184а по ул. Вичугская г. Кинешмы</t>
  </si>
  <si>
    <t>11715020040024150</t>
  </si>
  <si>
    <t>Благоустройство дворовой территории: установка детской площадки у д. № 35 по ул. Маршала Василевского г. Кинешмы</t>
  </si>
  <si>
    <t>11715020040025150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</si>
  <si>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</si>
  <si>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11715020040026150</t>
  </si>
  <si>
    <t>Благоустройство общественной территории: создание зоны отдыха на территории у р. Козлиха г. Кинешма</t>
  </si>
  <si>
    <t>11715020040027150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</si>
  <si>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</si>
  <si>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11715020040028150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</si>
  <si>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</si>
  <si>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11715020040029150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</si>
  <si>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</si>
  <si>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11715020040030150</t>
  </si>
  <si>
    <t>Благоустройство общественной территории: установка спортивной площадки у д. 44 по ул. Ванцетти г. Кинешмы</t>
  </si>
  <si>
    <t>11715020040031150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</si>
  <si>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</si>
  <si>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11715020040032150</t>
  </si>
  <si>
    <t>Благоустройство общественной территории: установка хоккейной коробки на стадионе по ул. Вичугская г. Кинешмы</t>
  </si>
  <si>
    <t>20225519040000150</t>
  </si>
  <si>
    <t>Субсидии из областного бюджета на реализацию мероприятий по модернизации библиотек в части комплектования книжных фондов библиотек муниципальных образований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</si>
  <si>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</si>
  <si>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20225394040000150</t>
  </si>
  <si>
    <t>Субсидия на переселение граждан из аварийного жилого фонда (ОБ и средства фонда)</t>
  </si>
  <si>
    <t>Субсидия на проведение мероприятий по профилактике и противодействию распространения COVID-19</t>
  </si>
  <si>
    <t>Субсидия на обеспечение дорожной деятельности на автодорогах общего пользования</t>
  </si>
  <si>
    <t>Субвенция на изменение списков кандидатов в присяжные заседатели</t>
  </si>
  <si>
    <t xml:space="preserve">Пени (штрафы) МКУ "ГУС" </t>
  </si>
  <si>
    <t>Возврат неиспользованных остатков прошлых лет</t>
  </si>
  <si>
    <t>Итого по 961:</t>
  </si>
  <si>
    <t>Комитет имущественных и земельных отношений</t>
  </si>
  <si>
    <t>МИФНС №5 по Ивановской области</t>
  </si>
  <si>
    <t>УСН</t>
  </si>
  <si>
    <t>ПСН</t>
  </si>
  <si>
    <t>Итого по 182:</t>
  </si>
  <si>
    <t>Продажа имущества (уточнение плановых показателей)</t>
  </si>
  <si>
    <t>Бюджетные ассигнования по корректировке резервного фонда</t>
  </si>
  <si>
    <t>Перераспределение бюджетных ассигнованийна организацию отдыха детей в каникулярное время</t>
  </si>
  <si>
    <t xml:space="preserve">Уточнение бюджетных ассигнований в связи с предоставлением из ОБ средств на ремонт мостов </t>
  </si>
  <si>
    <t>Дополнительные ассигнования на субсидию по обеспечению дорожной деятельности на автодорогах общего пользования</t>
  </si>
  <si>
    <t>Уточнение бюджетных ассигнований на реализацию проектов развития территорий, основанных на местных инициативах в части корректировки сметы с учетом стройконтроля и НДС</t>
  </si>
  <si>
    <t>Бюджетные ассигнования на обеспечение условия софинансирования для переселения граждан из аварийного жилья</t>
  </si>
  <si>
    <t>Корректировка бюджетных ассигнований на обслуживание муниципального долга</t>
  </si>
  <si>
    <t>Перераспределение бюджетных ассигнований на организацию отдыха детей в каникулярное время</t>
  </si>
  <si>
    <t>Дополнительные ассигнования на проведение мероприятий по переселению граждан из аварийного жилого фонда</t>
  </si>
  <si>
    <t>Корректировка субвенции на изменение списков кандидатов в присяжные заседатели</t>
  </si>
  <si>
    <t>Управление образования</t>
  </si>
  <si>
    <t>Распределение средств на организацию отдыха детей в каникулярное время в лагерях дневного пребывания</t>
  </si>
  <si>
    <t>Дополнительные ассигнования на проведение мероприятий по профилактике и противодействию распространения COVID-19</t>
  </si>
  <si>
    <t>Перераспределение бюджетных ассигнований софинансирование к ОБ на проведение мероприятий по профилактике и противодействию распространения COVID-19 за счет уточнения уровня софинансирования по реализации проекта "Детский спорт.37"</t>
  </si>
  <si>
    <t>Распределение бюджетных ассигнований на организацию отдыха детей в каникулярное время в лагерях дневного пребывания</t>
  </si>
  <si>
    <t>Итого по 953:</t>
  </si>
  <si>
    <t>Перераспреление бюджетных ассигнований на дополнительные расходы по объекту благоустройства ПКиО им. 35-летия Победы на оплату заключения по оценке воздействия на окружающую среду за счет экономии ФОТ работников ПКиО им. 35-летия Победы</t>
  </si>
  <si>
    <t>Субсидия на реализацию мероприятий по модернизации библиотек в части комплектования книжных фондов</t>
  </si>
  <si>
    <t>Комитет по культуре</t>
  </si>
  <si>
    <t>Итого по 951:</t>
  </si>
  <si>
    <t>Комитет по ФК и спорту</t>
  </si>
  <si>
    <t>Перераспределение бюджетных ассигнований в связи с уточнением КБК по ранее предусмотренным расходам для осуществления тех.присоединения к эл.сетям</t>
  </si>
  <si>
    <t>Итого по 958:</t>
  </si>
  <si>
    <t>Центр по обеспечению ОМСУ</t>
  </si>
  <si>
    <t xml:space="preserve">Перераспределение бюджетных ассигнований на обеспечение деятельности (оплата налога на имущество) </t>
  </si>
  <si>
    <t>Бюджетные ассигнования на ремонт муниципального помещения</t>
  </si>
  <si>
    <t>Итого по 969:</t>
  </si>
  <si>
    <t>корректировка условно-утверждаемых расходов</t>
  </si>
  <si>
    <t>Корректировка бюджетных ассигнований по благоустройству общественных территорий (уточнение потребности)</t>
  </si>
  <si>
    <t>0707.4420211700.600</t>
  </si>
  <si>
    <t>0801.4220100110.600</t>
  </si>
  <si>
    <t>1102.4310310030.600</t>
  </si>
  <si>
    <t>1102.4320110030.600</t>
  </si>
  <si>
    <t>0105.7590051200.200</t>
  </si>
  <si>
    <t>0501.455F367483.400</t>
  </si>
  <si>
    <t>0501.455F36748S.400</t>
  </si>
  <si>
    <t>0501.455F367484.400</t>
  </si>
  <si>
    <t>1301.5320110270.700</t>
  </si>
  <si>
    <t>0113.5410800650.800</t>
  </si>
  <si>
    <t>0113.5410800650.200</t>
  </si>
  <si>
    <t>0702.41702S1950.600</t>
  </si>
  <si>
    <t>0111.7210010290.800</t>
  </si>
  <si>
    <t>0503.561F2S510Z.600</t>
  </si>
  <si>
    <t>0801.42101L5191.600</t>
  </si>
  <si>
    <t>2 19 60010 04 0000 150</t>
  </si>
  <si>
    <t>2 02 35120 04 0000 150</t>
  </si>
  <si>
    <t>0409.4620360130.200</t>
  </si>
  <si>
    <t>0409.462R153940.200</t>
  </si>
  <si>
    <t>Уточнение бюджетных ассигнований, в связи с уточнением КБК на софинансирование к субсидии по обеспечению дорожной деятельности на автодорогах общего пользования</t>
  </si>
  <si>
    <t>0409.4620160140.600</t>
  </si>
  <si>
    <t>0503.5610111680.200</t>
  </si>
  <si>
    <t>2 02 20299 04 0000 150</t>
  </si>
  <si>
    <t>2 02 29999 04 0000 150</t>
  </si>
  <si>
    <t>2 02 20216 04 0000 150</t>
  </si>
  <si>
    <t>1 17 05040 04 0004 180</t>
  </si>
  <si>
    <t>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</si>
  <si>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0113.8090060150.600</t>
  </si>
  <si>
    <t>0409 46201S8600 600</t>
  </si>
  <si>
    <t>0702 41704S6900 600</t>
  </si>
  <si>
    <t>1 14 02043 04 0000 410</t>
  </si>
  <si>
    <t>1 05 04010 02 0000 110</t>
  </si>
  <si>
    <t>1 05 01000 00 0000 110</t>
  </si>
  <si>
    <t xml:space="preserve">В соответствии с корректировкой программы муниципальных заимствований верхний предел муниципального долга  составит:
на 01.01.2023 – 221 366 100  рублей
на 01.01.2024 – 221 366 100  рублей
на 01.01.2025 – 221 366 100  рублей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</si>
</sst>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9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49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6" fillId="0" borderId="4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0" xfId="0" applyFont="1" applyFill="1"/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view="pageBreakPreview" topLeftCell="A74" zoomScale="120" zoomScaleNormal="100" zoomScaleSheetLayoutView="120" workbookViewId="0">
      <selection activeCell="L64" sqref="L64"/>
    </sheetView>
  </sheetViews>
  <sheetFormatPr defaultRowHeight="15.75" x14ac:dyDescent="0.25"/>
  <cols>
    <col min="1" max="1" width="6.42578125" style="4" customWidth="1"/>
    <col min="2" max="2" width="14.140625" style="17" customWidth="1"/>
    <col min="3" max="3" width="22.5703125" style="2" customWidth="1"/>
    <col min="4" max="4" width="18.5703125" style="4" customWidth="1"/>
    <col min="5" max="6" width="14.7109375" style="4" customWidth="1"/>
    <col min="7" max="7" width="42.85546875" style="4" customWidth="1"/>
    <col min="8" max="9" width="19.7109375" style="4" customWidth="1"/>
    <col min="10" max="16384" width="9.140625" style="4"/>
  </cols>
  <sheetData>
    <row r="1" spans="1:10" ht="96.75" customHeight="1" x14ac:dyDescent="0.25">
      <c r="A1" s="58" t="s">
        <v>19</v>
      </c>
      <c r="B1" s="58"/>
      <c r="C1" s="58"/>
      <c r="D1" s="58"/>
      <c r="E1" s="58"/>
      <c r="F1" s="58"/>
      <c r="G1" s="58"/>
      <c r="H1" s="3"/>
      <c r="I1" s="3"/>
      <c r="J1" s="3"/>
    </row>
    <row r="2" spans="1:10" ht="24" customHeight="1" x14ac:dyDescent="0.25">
      <c r="A2" s="59" t="s">
        <v>8</v>
      </c>
      <c r="B2" s="59"/>
      <c r="C2" s="59"/>
      <c r="D2" s="59"/>
      <c r="E2" s="59"/>
      <c r="F2" s="59"/>
      <c r="G2" s="60"/>
      <c r="H2" s="5"/>
      <c r="I2" s="6"/>
      <c r="J2" s="6"/>
    </row>
    <row r="3" spans="1:10" s="10" customFormat="1" ht="57" customHeight="1" x14ac:dyDescent="0.25">
      <c r="A3" s="7" t="s">
        <v>5</v>
      </c>
      <c r="B3" s="8" t="s">
        <v>22</v>
      </c>
      <c r="C3" s="1" t="s">
        <v>7</v>
      </c>
      <c r="D3" s="1" t="s">
        <v>13</v>
      </c>
      <c r="E3" s="1" t="s">
        <v>16</v>
      </c>
      <c r="F3" s="7" t="s">
        <v>20</v>
      </c>
      <c r="G3" s="7" t="s">
        <v>6</v>
      </c>
      <c r="H3" s="9"/>
      <c r="I3" s="6"/>
      <c r="J3" s="6"/>
    </row>
    <row r="4" spans="1:10" ht="27.75" customHeight="1" x14ac:dyDescent="0.25">
      <c r="A4" s="64" t="s">
        <v>17</v>
      </c>
      <c r="B4" s="65"/>
      <c r="C4" s="65"/>
      <c r="D4" s="65"/>
      <c r="E4" s="65"/>
      <c r="F4" s="65"/>
      <c r="G4" s="66"/>
      <c r="H4" s="2"/>
      <c r="I4" s="6"/>
      <c r="J4" s="6"/>
    </row>
    <row r="5" spans="1:10" ht="69" customHeight="1" x14ac:dyDescent="0.25">
      <c r="A5" s="67">
        <v>1</v>
      </c>
      <c r="B5" s="70" t="s">
        <v>23</v>
      </c>
      <c r="C5" s="18" t="s">
        <v>24</v>
      </c>
      <c r="D5" s="8">
        <v>105772</v>
      </c>
      <c r="E5" s="8"/>
      <c r="F5" s="8"/>
      <c r="G5" s="51" t="s">
        <v>25</v>
      </c>
      <c r="H5" s="2"/>
      <c r="I5" s="6"/>
      <c r="J5" s="6"/>
    </row>
    <row r="6" spans="1:10" ht="69.75" customHeight="1" x14ac:dyDescent="0.25">
      <c r="A6" s="68"/>
      <c r="B6" s="71"/>
      <c r="C6" s="11" t="s">
        <v>26</v>
      </c>
      <c r="D6" s="8">
        <v>105772</v>
      </c>
      <c r="E6" s="8"/>
      <c r="F6" s="8"/>
      <c r="G6" s="33" t="s">
        <v>27</v>
      </c>
      <c r="H6" s="2"/>
      <c r="I6" s="6"/>
      <c r="J6" s="6"/>
    </row>
    <row r="7" spans="1:10" ht="78.75" x14ac:dyDescent="0.25">
      <c r="A7" s="68"/>
      <c r="B7" s="71"/>
      <c r="C7" s="11" t="s">
        <v>28</v>
      </c>
      <c r="D7" s="8">
        <v>47273</v>
      </c>
      <c r="E7" s="8"/>
      <c r="F7" s="8"/>
      <c r="G7" s="33" t="s">
        <v>29</v>
      </c>
      <c r="H7" s="2"/>
      <c r="I7" s="6"/>
      <c r="J7" s="6"/>
    </row>
    <row r="8" spans="1:10" ht="56.25" customHeight="1" x14ac:dyDescent="0.25">
      <c r="A8" s="68"/>
      <c r="B8" s="71"/>
      <c r="C8" s="11" t="s">
        <v>30</v>
      </c>
      <c r="D8" s="8">
        <v>95396</v>
      </c>
      <c r="E8" s="8"/>
      <c r="F8" s="8"/>
      <c r="G8" s="33" t="s">
        <v>31</v>
      </c>
      <c r="H8" s="2"/>
      <c r="I8" s="6"/>
      <c r="J8" s="6"/>
    </row>
    <row r="9" spans="1:10" ht="82.5" customHeight="1" x14ac:dyDescent="0.25">
      <c r="A9" s="68"/>
      <c r="B9" s="71"/>
      <c r="C9" s="11" t="s">
        <v>32</v>
      </c>
      <c r="D9" s="8">
        <v>96197</v>
      </c>
      <c r="E9" s="8"/>
      <c r="F9" s="8"/>
      <c r="G9" s="33" t="s">
        <v>33</v>
      </c>
      <c r="H9" s="2"/>
      <c r="I9" s="6"/>
      <c r="J9" s="6"/>
    </row>
    <row r="10" spans="1:10" ht="97.5" customHeight="1" x14ac:dyDescent="0.25">
      <c r="A10" s="68"/>
      <c r="B10" s="71"/>
      <c r="C10" s="11" t="s">
        <v>34</v>
      </c>
      <c r="D10" s="8">
        <v>105611</v>
      </c>
      <c r="E10" s="8"/>
      <c r="F10" s="8"/>
      <c r="G10" s="33" t="s">
        <v>35</v>
      </c>
      <c r="H10" s="2"/>
      <c r="I10" s="6"/>
      <c r="J10" s="6"/>
    </row>
    <row r="11" spans="1:10" ht="72.75" customHeight="1" x14ac:dyDescent="0.25">
      <c r="A11" s="68"/>
      <c r="B11" s="71"/>
      <c r="C11" s="11" t="s">
        <v>36</v>
      </c>
      <c r="D11" s="8">
        <v>105753</v>
      </c>
      <c r="E11" s="8"/>
      <c r="F11" s="8"/>
      <c r="G11" s="33" t="s">
        <v>37</v>
      </c>
      <c r="H11" s="2"/>
      <c r="I11" s="6"/>
      <c r="J11" s="6"/>
    </row>
    <row r="12" spans="1:10" ht="75" customHeight="1" x14ac:dyDescent="0.25">
      <c r="A12" s="68"/>
      <c r="B12" s="71"/>
      <c r="C12" s="11" t="s">
        <v>38</v>
      </c>
      <c r="D12" s="8">
        <v>80000</v>
      </c>
      <c r="E12" s="8"/>
      <c r="F12" s="8"/>
      <c r="G12" s="33" t="s">
        <v>39</v>
      </c>
      <c r="H12" s="2"/>
      <c r="I12" s="6"/>
      <c r="J12" s="6"/>
    </row>
    <row r="13" spans="1:10" ht="114" customHeight="1" x14ac:dyDescent="0.25">
      <c r="A13" s="68"/>
      <c r="B13" s="71"/>
      <c r="C13" s="11" t="s">
        <v>40</v>
      </c>
      <c r="D13" s="8">
        <v>105800</v>
      </c>
      <c r="E13" s="8"/>
      <c r="F13" s="8"/>
      <c r="G13" s="33" t="s">
        <v>41</v>
      </c>
      <c r="H13" s="2"/>
      <c r="I13" s="6"/>
      <c r="J13" s="6"/>
    </row>
    <row r="14" spans="1:10" ht="72.75" customHeight="1" x14ac:dyDescent="0.25">
      <c r="A14" s="69"/>
      <c r="B14" s="72"/>
      <c r="C14" s="11" t="s">
        <v>42</v>
      </c>
      <c r="D14" s="8">
        <v>744130</v>
      </c>
      <c r="E14" s="8"/>
      <c r="F14" s="8"/>
      <c r="G14" s="33" t="s">
        <v>43</v>
      </c>
      <c r="H14" s="2"/>
      <c r="I14" s="6"/>
      <c r="J14" s="6"/>
    </row>
    <row r="15" spans="1:10" ht="24.75" customHeight="1" x14ac:dyDescent="0.25">
      <c r="A15" s="64" t="s">
        <v>54</v>
      </c>
      <c r="B15" s="65"/>
      <c r="C15" s="66"/>
      <c r="D15" s="21">
        <f>SUM(D5:D14)</f>
        <v>1591704</v>
      </c>
      <c r="E15" s="21">
        <f t="shared" ref="E15:F15" si="0">SUM(E5:E14)</f>
        <v>0</v>
      </c>
      <c r="F15" s="21">
        <f t="shared" si="0"/>
        <v>0</v>
      </c>
      <c r="G15" s="19"/>
      <c r="H15" s="2"/>
      <c r="I15" s="6"/>
      <c r="J15" s="6"/>
    </row>
    <row r="16" spans="1:10" ht="89.25" customHeight="1" x14ac:dyDescent="0.25">
      <c r="A16" s="67">
        <v>2</v>
      </c>
      <c r="B16" s="70" t="s">
        <v>12</v>
      </c>
      <c r="C16" s="20" t="s">
        <v>44</v>
      </c>
      <c r="D16" s="8">
        <v>372859</v>
      </c>
      <c r="E16" s="8">
        <v>338026</v>
      </c>
      <c r="F16" s="8">
        <v>333672</v>
      </c>
      <c r="G16" s="33" t="s">
        <v>45</v>
      </c>
      <c r="H16" s="2"/>
      <c r="I16" s="6"/>
      <c r="J16" s="6"/>
    </row>
    <row r="17" spans="1:10" ht="105.75" customHeight="1" x14ac:dyDescent="0.25">
      <c r="A17" s="68"/>
      <c r="B17" s="71"/>
      <c r="C17" s="20" t="s">
        <v>47</v>
      </c>
      <c r="D17" s="8">
        <v>110216756.45999999</v>
      </c>
      <c r="E17" s="8"/>
      <c r="F17" s="8"/>
      <c r="G17" s="33" t="s">
        <v>46</v>
      </c>
      <c r="H17" s="2"/>
      <c r="I17" s="6"/>
      <c r="J17" s="6"/>
    </row>
    <row r="18" spans="1:10" ht="58.5" customHeight="1" x14ac:dyDescent="0.25">
      <c r="A18" s="68"/>
      <c r="B18" s="71"/>
      <c r="C18" s="49" t="s">
        <v>112</v>
      </c>
      <c r="D18" s="29">
        <v>20611097.300000001</v>
      </c>
      <c r="E18" s="8"/>
      <c r="F18" s="8"/>
      <c r="G18" s="30" t="s">
        <v>48</v>
      </c>
      <c r="H18" s="2"/>
      <c r="I18" s="6"/>
      <c r="J18" s="6"/>
    </row>
    <row r="19" spans="1:10" ht="56.25" customHeight="1" x14ac:dyDescent="0.25">
      <c r="A19" s="68"/>
      <c r="B19" s="71"/>
      <c r="C19" s="49" t="s">
        <v>113</v>
      </c>
      <c r="D19" s="29">
        <v>706321.59</v>
      </c>
      <c r="E19" s="8"/>
      <c r="F19" s="8"/>
      <c r="G19" s="30" t="s">
        <v>49</v>
      </c>
      <c r="H19" s="2"/>
      <c r="I19" s="6"/>
      <c r="J19" s="6"/>
    </row>
    <row r="20" spans="1:10" ht="52.5" customHeight="1" x14ac:dyDescent="0.25">
      <c r="A20" s="68"/>
      <c r="B20" s="71"/>
      <c r="C20" s="49" t="s">
        <v>114</v>
      </c>
      <c r="D20" s="29">
        <v>94532281.730000004</v>
      </c>
      <c r="E20" s="8"/>
      <c r="F20" s="8"/>
      <c r="G20" s="30" t="s">
        <v>50</v>
      </c>
      <c r="H20" s="2"/>
      <c r="I20" s="6"/>
      <c r="J20" s="6"/>
    </row>
    <row r="21" spans="1:10" ht="36.75" customHeight="1" x14ac:dyDescent="0.25">
      <c r="A21" s="68"/>
      <c r="B21" s="71"/>
      <c r="C21" s="50" t="s">
        <v>106</v>
      </c>
      <c r="D21" s="29">
        <v>-11045.41</v>
      </c>
      <c r="E21" s="8"/>
      <c r="F21" s="8"/>
      <c r="G21" s="30" t="s">
        <v>51</v>
      </c>
      <c r="H21" s="2"/>
      <c r="I21" s="6"/>
      <c r="J21" s="6"/>
    </row>
    <row r="22" spans="1:10" ht="35.25" customHeight="1" x14ac:dyDescent="0.25">
      <c r="A22" s="68"/>
      <c r="B22" s="71"/>
      <c r="C22" s="49" t="s">
        <v>115</v>
      </c>
      <c r="D22" s="29">
        <v>9435</v>
      </c>
      <c r="E22" s="8"/>
      <c r="F22" s="8"/>
      <c r="G22" s="30" t="s">
        <v>52</v>
      </c>
      <c r="H22" s="2"/>
      <c r="I22" s="6"/>
      <c r="J22" s="6"/>
    </row>
    <row r="23" spans="1:10" ht="38.25" customHeight="1" x14ac:dyDescent="0.25">
      <c r="A23" s="69"/>
      <c r="B23" s="72"/>
      <c r="C23" s="49" t="s">
        <v>105</v>
      </c>
      <c r="D23" s="29">
        <v>-7038269.8500000006</v>
      </c>
      <c r="E23" s="8"/>
      <c r="F23" s="8"/>
      <c r="G23" s="30" t="s">
        <v>53</v>
      </c>
      <c r="H23" s="2"/>
      <c r="I23" s="6"/>
      <c r="J23" s="6"/>
    </row>
    <row r="24" spans="1:10" s="27" customFormat="1" x14ac:dyDescent="0.25">
      <c r="A24" s="64" t="s">
        <v>14</v>
      </c>
      <c r="B24" s="65"/>
      <c r="C24" s="66"/>
      <c r="D24" s="31">
        <f>SUM(D16:D23)</f>
        <v>219399435.81999999</v>
      </c>
      <c r="E24" s="31">
        <f t="shared" ref="E24:F24" si="1">SUM(E16:E23)</f>
        <v>338026</v>
      </c>
      <c r="F24" s="31">
        <f t="shared" si="1"/>
        <v>333672</v>
      </c>
      <c r="G24" s="32"/>
      <c r="H24" s="25"/>
      <c r="I24" s="26"/>
      <c r="J24" s="26"/>
    </row>
    <row r="25" spans="1:10" ht="78.75" x14ac:dyDescent="0.25">
      <c r="A25" s="22">
        <v>3</v>
      </c>
      <c r="B25" s="21" t="s">
        <v>55</v>
      </c>
      <c r="C25" s="49" t="s">
        <v>120</v>
      </c>
      <c r="D25" s="29">
        <v>-42000000</v>
      </c>
      <c r="E25" s="8"/>
      <c r="F25" s="8"/>
      <c r="G25" s="30" t="s">
        <v>60</v>
      </c>
      <c r="H25" s="2"/>
      <c r="I25" s="6"/>
      <c r="J25" s="6"/>
    </row>
    <row r="26" spans="1:10" ht="63" customHeight="1" x14ac:dyDescent="0.25">
      <c r="A26" s="67">
        <v>4</v>
      </c>
      <c r="B26" s="70" t="s">
        <v>56</v>
      </c>
      <c r="C26" s="49" t="s">
        <v>122</v>
      </c>
      <c r="D26" s="29">
        <v>-10000000</v>
      </c>
      <c r="E26" s="8"/>
      <c r="F26" s="8"/>
      <c r="G26" s="30" t="s">
        <v>57</v>
      </c>
      <c r="H26" s="2"/>
      <c r="I26" s="6"/>
      <c r="J26" s="6"/>
    </row>
    <row r="27" spans="1:10" ht="32.25" customHeight="1" x14ac:dyDescent="0.25">
      <c r="A27" s="69"/>
      <c r="B27" s="72"/>
      <c r="C27" s="49" t="s">
        <v>121</v>
      </c>
      <c r="D27" s="29">
        <v>-1000000</v>
      </c>
      <c r="E27" s="8"/>
      <c r="F27" s="8"/>
      <c r="G27" s="30" t="s">
        <v>58</v>
      </c>
      <c r="H27" s="2"/>
      <c r="I27" s="6"/>
      <c r="J27" s="6"/>
    </row>
    <row r="28" spans="1:10" s="27" customFormat="1" x14ac:dyDescent="0.25">
      <c r="A28" s="64" t="s">
        <v>59</v>
      </c>
      <c r="B28" s="65"/>
      <c r="C28" s="66"/>
      <c r="D28" s="28">
        <f>SUM(D26:D27)</f>
        <v>-11000000</v>
      </c>
      <c r="E28" s="28">
        <f t="shared" ref="E28:F28" si="2">SUM(E26:E27)</f>
        <v>0</v>
      </c>
      <c r="F28" s="28">
        <f t="shared" si="2"/>
        <v>0</v>
      </c>
      <c r="G28" s="24"/>
      <c r="H28" s="25"/>
      <c r="I28" s="26"/>
      <c r="J28" s="26"/>
    </row>
    <row r="29" spans="1:10" ht="29.25" customHeight="1" x14ac:dyDescent="0.25">
      <c r="A29" s="64" t="s">
        <v>21</v>
      </c>
      <c r="B29" s="65"/>
      <c r="C29" s="66"/>
      <c r="D29" s="12">
        <f>SUM(D15+D24+D25+D28)</f>
        <v>167991139.81999999</v>
      </c>
      <c r="E29" s="12">
        <f t="shared" ref="E29:F29" si="3">SUM(E15+E24+E25+E28)</f>
        <v>338026</v>
      </c>
      <c r="F29" s="12">
        <f t="shared" si="3"/>
        <v>333672</v>
      </c>
      <c r="G29" s="7"/>
      <c r="H29" s="2"/>
      <c r="I29" s="6"/>
      <c r="J29" s="6"/>
    </row>
    <row r="30" spans="1:10" s="14" customFormat="1" ht="24.75" customHeight="1" x14ac:dyDescent="0.25">
      <c r="A30" s="61" t="s">
        <v>15</v>
      </c>
      <c r="B30" s="62"/>
      <c r="C30" s="62"/>
      <c r="D30" s="62"/>
      <c r="E30" s="62"/>
      <c r="F30" s="62"/>
      <c r="G30" s="63"/>
      <c r="H30" s="13"/>
    </row>
    <row r="31" spans="1:10" s="14" customFormat="1" ht="39.75" customHeight="1" x14ac:dyDescent="0.25">
      <c r="A31" s="77">
        <v>1</v>
      </c>
      <c r="B31" s="74" t="s">
        <v>12</v>
      </c>
      <c r="C31" s="14" t="s">
        <v>102</v>
      </c>
      <c r="D31" s="38">
        <f>2500000</f>
        <v>2500000</v>
      </c>
      <c r="E31" s="8"/>
      <c r="F31" s="8"/>
      <c r="G31" s="37" t="s">
        <v>61</v>
      </c>
      <c r="H31" s="13"/>
    </row>
    <row r="32" spans="1:10" s="14" customFormat="1" ht="57.75" customHeight="1" x14ac:dyDescent="0.25">
      <c r="A32" s="78"/>
      <c r="B32" s="75"/>
      <c r="C32" s="14" t="s">
        <v>90</v>
      </c>
      <c r="D32" s="40">
        <v>-856107</v>
      </c>
      <c r="E32" s="8"/>
      <c r="F32" s="8"/>
      <c r="G32" s="39" t="s">
        <v>62</v>
      </c>
      <c r="H32" s="13"/>
      <c r="J32" s="13"/>
    </row>
    <row r="33" spans="1:10" s="14" customFormat="1" ht="27" customHeight="1" x14ac:dyDescent="0.25">
      <c r="A33" s="78"/>
      <c r="B33" s="75"/>
      <c r="C33" s="14" t="s">
        <v>108</v>
      </c>
      <c r="D33" s="40">
        <v>4761990</v>
      </c>
      <c r="E33" s="8"/>
      <c r="F33" s="8"/>
      <c r="G33" s="93" t="s">
        <v>63</v>
      </c>
      <c r="H33" s="13"/>
      <c r="J33" s="13"/>
    </row>
    <row r="34" spans="1:10" s="14" customFormat="1" ht="27" customHeight="1" x14ac:dyDescent="0.25">
      <c r="A34" s="78"/>
      <c r="B34" s="75"/>
      <c r="C34" s="14" t="s">
        <v>107</v>
      </c>
      <c r="D34" s="40">
        <v>-31429.14</v>
      </c>
      <c r="E34" s="8"/>
      <c r="F34" s="8"/>
      <c r="G34" s="93"/>
      <c r="H34" s="13"/>
      <c r="J34" s="13"/>
    </row>
    <row r="35" spans="1:10" s="14" customFormat="1" ht="72.75" customHeight="1" x14ac:dyDescent="0.25">
      <c r="A35" s="78"/>
      <c r="B35" s="75"/>
      <c r="C35" s="56" t="s">
        <v>118</v>
      </c>
      <c r="D35" s="38">
        <v>94532281.730000004</v>
      </c>
      <c r="E35" s="8"/>
      <c r="F35" s="8"/>
      <c r="G35" s="30" t="s">
        <v>64</v>
      </c>
      <c r="H35" s="13"/>
      <c r="J35" s="13"/>
    </row>
    <row r="36" spans="1:10" s="14" customFormat="1" ht="45.75" customHeight="1" x14ac:dyDescent="0.25">
      <c r="A36" s="78"/>
      <c r="B36" s="75"/>
      <c r="C36" s="57"/>
      <c r="D36" s="14">
        <v>4975383.25</v>
      </c>
      <c r="E36" s="8"/>
      <c r="F36" s="8"/>
      <c r="G36" s="54" t="s">
        <v>109</v>
      </c>
      <c r="H36" s="13"/>
      <c r="J36" s="13"/>
    </row>
    <row r="37" spans="1:10" s="14" customFormat="1" ht="42.75" customHeight="1" x14ac:dyDescent="0.25">
      <c r="A37" s="78"/>
      <c r="B37" s="75"/>
      <c r="C37" s="14" t="s">
        <v>110</v>
      </c>
      <c r="D37" s="14">
        <v>-4975383.25</v>
      </c>
      <c r="E37" s="8"/>
      <c r="F37" s="8"/>
      <c r="G37" s="55"/>
      <c r="H37" s="13"/>
      <c r="J37" s="13"/>
    </row>
    <row r="38" spans="1:10" s="14" customFormat="1" ht="90.75" customHeight="1" x14ac:dyDescent="0.25">
      <c r="A38" s="78"/>
      <c r="B38" s="75"/>
      <c r="C38" s="14" t="s">
        <v>103</v>
      </c>
      <c r="D38" s="29">
        <v>335482</v>
      </c>
      <c r="E38" s="8"/>
      <c r="F38" s="8"/>
      <c r="G38" s="30" t="s">
        <v>65</v>
      </c>
      <c r="H38" s="13"/>
      <c r="J38" s="13"/>
    </row>
    <row r="39" spans="1:10" s="14" customFormat="1" ht="169.5" customHeight="1" x14ac:dyDescent="0.25">
      <c r="A39" s="78"/>
      <c r="B39" s="75"/>
      <c r="C39" s="52" t="s">
        <v>117</v>
      </c>
      <c r="D39" s="14">
        <v>29555300</v>
      </c>
      <c r="E39" s="12"/>
      <c r="F39" s="12"/>
      <c r="G39" s="33" t="s">
        <v>116</v>
      </c>
      <c r="H39" s="13"/>
      <c r="J39" s="13"/>
    </row>
    <row r="40" spans="1:10" s="14" customFormat="1" ht="66" customHeight="1" x14ac:dyDescent="0.25">
      <c r="A40" s="79"/>
      <c r="B40" s="76"/>
      <c r="C40" s="14" t="s">
        <v>111</v>
      </c>
      <c r="D40" s="14">
        <v>0</v>
      </c>
      <c r="E40" s="14">
        <v>-3496006</v>
      </c>
      <c r="F40" s="14">
        <v>-3496006</v>
      </c>
      <c r="G40" s="33" t="s">
        <v>89</v>
      </c>
      <c r="H40" s="13"/>
      <c r="J40" s="13"/>
    </row>
    <row r="41" spans="1:10" s="12" customFormat="1" ht="27.75" customHeight="1" x14ac:dyDescent="0.25">
      <c r="A41" s="73" t="s">
        <v>14</v>
      </c>
      <c r="B41" s="73"/>
      <c r="C41" s="73"/>
      <c r="D41" s="12">
        <f>SUM(D31:D40)</f>
        <v>130797517.59</v>
      </c>
      <c r="E41" s="12">
        <f>SUM(E31:E40)</f>
        <v>-3496006</v>
      </c>
      <c r="F41" s="12">
        <f>SUM(F31:F40)</f>
        <v>-3496006</v>
      </c>
      <c r="G41" s="34"/>
      <c r="H41" s="15"/>
      <c r="J41" s="15"/>
    </row>
    <row r="42" spans="1:10" s="14" customFormat="1" ht="58.5" customHeight="1" x14ac:dyDescent="0.25">
      <c r="A42" s="77">
        <v>2</v>
      </c>
      <c r="B42" s="74" t="s">
        <v>18</v>
      </c>
      <c r="C42" s="14" t="s">
        <v>98</v>
      </c>
      <c r="D42" s="40">
        <v>8500000</v>
      </c>
      <c r="E42" s="8"/>
      <c r="F42" s="8"/>
      <c r="G42" s="42" t="s">
        <v>67</v>
      </c>
      <c r="H42" s="13"/>
      <c r="J42" s="13"/>
    </row>
    <row r="43" spans="1:10" s="41" customFormat="1" ht="58.5" customHeight="1" x14ac:dyDescent="0.25">
      <c r="A43" s="78"/>
      <c r="B43" s="75"/>
      <c r="C43" s="14" t="s">
        <v>90</v>
      </c>
      <c r="D43" s="40">
        <v>39060</v>
      </c>
      <c r="E43" s="8"/>
      <c r="F43" s="8"/>
      <c r="G43" s="42" t="s">
        <v>68</v>
      </c>
    </row>
    <row r="44" spans="1:10" s="41" customFormat="1" ht="79.5" customHeight="1" x14ac:dyDescent="0.25">
      <c r="A44" s="78"/>
      <c r="B44" s="75"/>
      <c r="C44" s="14" t="s">
        <v>96</v>
      </c>
      <c r="D44" s="40">
        <v>208191.52</v>
      </c>
      <c r="E44" s="8"/>
      <c r="F44" s="8"/>
      <c r="G44" s="42" t="s">
        <v>66</v>
      </c>
    </row>
    <row r="45" spans="1:10" s="41" customFormat="1" ht="36" customHeight="1" x14ac:dyDescent="0.25">
      <c r="A45" s="78"/>
      <c r="B45" s="75"/>
      <c r="C45" s="14" t="s">
        <v>97</v>
      </c>
      <c r="D45" s="40">
        <v>245274</v>
      </c>
      <c r="E45" s="8"/>
      <c r="F45" s="8"/>
      <c r="G45" s="54" t="s">
        <v>69</v>
      </c>
    </row>
    <row r="46" spans="1:10" s="41" customFormat="1" ht="33" customHeight="1" x14ac:dyDescent="0.25">
      <c r="A46" s="78"/>
      <c r="B46" s="75"/>
      <c r="C46" s="14" t="s">
        <v>95</v>
      </c>
      <c r="D46" s="40">
        <v>20365823.300000001</v>
      </c>
      <c r="E46" s="8"/>
      <c r="F46" s="8"/>
      <c r="G46" s="55"/>
    </row>
    <row r="47" spans="1:10" s="41" customFormat="1" ht="57.75" customHeight="1" x14ac:dyDescent="0.25">
      <c r="A47" s="79"/>
      <c r="B47" s="76"/>
      <c r="C47" s="14" t="s">
        <v>94</v>
      </c>
      <c r="D47" s="40">
        <v>-11045.41</v>
      </c>
      <c r="E47" s="8"/>
      <c r="F47" s="8"/>
      <c r="G47" s="42" t="s">
        <v>70</v>
      </c>
    </row>
    <row r="48" spans="1:10" s="41" customFormat="1" ht="24" customHeight="1" x14ac:dyDescent="0.25">
      <c r="A48" s="61" t="s">
        <v>54</v>
      </c>
      <c r="B48" s="62"/>
      <c r="C48" s="63"/>
      <c r="D48" s="12">
        <f>SUM(D42:D47)</f>
        <v>29347303.41</v>
      </c>
      <c r="E48" s="12">
        <f t="shared" ref="E48:F48" si="4">SUM(E42:E47)</f>
        <v>0</v>
      </c>
      <c r="F48" s="12">
        <f t="shared" si="4"/>
        <v>0</v>
      </c>
      <c r="G48" s="33"/>
    </row>
    <row r="49" spans="1:7" s="41" customFormat="1" ht="75.75" customHeight="1" x14ac:dyDescent="0.25">
      <c r="A49" s="77">
        <v>3</v>
      </c>
      <c r="B49" s="74" t="s">
        <v>71</v>
      </c>
      <c r="C49" s="56" t="s">
        <v>119</v>
      </c>
      <c r="D49" s="40">
        <v>706321.59</v>
      </c>
      <c r="E49" s="8"/>
      <c r="F49" s="8"/>
      <c r="G49" s="43" t="s">
        <v>73</v>
      </c>
    </row>
    <row r="50" spans="1:7" s="41" customFormat="1" ht="70.5" customHeight="1" x14ac:dyDescent="0.25">
      <c r="A50" s="78"/>
      <c r="B50" s="75"/>
      <c r="C50" s="57"/>
      <c r="D50" s="40">
        <v>37174.83</v>
      </c>
      <c r="E50" s="8"/>
      <c r="F50" s="8"/>
      <c r="G50" s="54" t="s">
        <v>74</v>
      </c>
    </row>
    <row r="51" spans="1:7" s="41" customFormat="1" ht="46.5" customHeight="1" x14ac:dyDescent="0.25">
      <c r="A51" s="78"/>
      <c r="B51" s="75"/>
      <c r="C51" s="14" t="s">
        <v>101</v>
      </c>
      <c r="D51" s="40">
        <v>-37174.83</v>
      </c>
      <c r="E51" s="8"/>
      <c r="F51" s="8"/>
      <c r="G51" s="55"/>
    </row>
    <row r="52" spans="1:7" s="41" customFormat="1" ht="72.75" customHeight="1" x14ac:dyDescent="0.25">
      <c r="A52" s="79"/>
      <c r="B52" s="76"/>
      <c r="C52" s="14" t="s">
        <v>90</v>
      </c>
      <c r="D52" s="40">
        <v>56133</v>
      </c>
      <c r="E52" s="8"/>
      <c r="F52" s="8"/>
      <c r="G52" s="42" t="s">
        <v>75</v>
      </c>
    </row>
    <row r="53" spans="1:7" s="41" customFormat="1" ht="25.5" customHeight="1" x14ac:dyDescent="0.25">
      <c r="A53" s="61" t="s">
        <v>76</v>
      </c>
      <c r="B53" s="62"/>
      <c r="C53" s="63"/>
      <c r="D53" s="12">
        <f>SUM(D49:D52)</f>
        <v>762454.59</v>
      </c>
      <c r="E53" s="12">
        <f t="shared" ref="E53:F53" si="5">SUM(E49:E52)</f>
        <v>0</v>
      </c>
      <c r="F53" s="12">
        <f t="shared" si="5"/>
        <v>0</v>
      </c>
      <c r="G53" s="33"/>
    </row>
    <row r="54" spans="1:7" s="41" customFormat="1" ht="46.5" customHeight="1" x14ac:dyDescent="0.25">
      <c r="A54" s="77">
        <v>4</v>
      </c>
      <c r="B54" s="74" t="s">
        <v>79</v>
      </c>
      <c r="C54" s="14" t="s">
        <v>90</v>
      </c>
      <c r="D54" s="40">
        <v>62370</v>
      </c>
      <c r="E54" s="8"/>
      <c r="F54" s="8"/>
      <c r="G54" s="42" t="s">
        <v>72</v>
      </c>
    </row>
    <row r="55" spans="1:7" s="41" customFormat="1" ht="46.5" customHeight="1" x14ac:dyDescent="0.25">
      <c r="A55" s="78"/>
      <c r="B55" s="75"/>
      <c r="C55" s="56" t="s">
        <v>91</v>
      </c>
      <c r="D55" s="40">
        <v>40000</v>
      </c>
      <c r="E55" s="8"/>
      <c r="F55" s="8"/>
      <c r="G55" s="54" t="s">
        <v>77</v>
      </c>
    </row>
    <row r="56" spans="1:7" s="41" customFormat="1" ht="46.5" customHeight="1" x14ac:dyDescent="0.25">
      <c r="A56" s="78"/>
      <c r="B56" s="75"/>
      <c r="C56" s="57"/>
      <c r="D56" s="40">
        <v>-41810.47</v>
      </c>
      <c r="E56" s="8"/>
      <c r="F56" s="8"/>
      <c r="G56" s="55"/>
    </row>
    <row r="57" spans="1:7" s="41" customFormat="1" ht="46.5" customHeight="1" x14ac:dyDescent="0.25">
      <c r="A57" s="79"/>
      <c r="B57" s="76"/>
      <c r="C57" s="14" t="s">
        <v>104</v>
      </c>
      <c r="D57" s="40">
        <v>372859</v>
      </c>
      <c r="E57" s="8">
        <v>338026</v>
      </c>
      <c r="F57" s="8">
        <v>333672</v>
      </c>
      <c r="G57" s="39" t="s">
        <v>78</v>
      </c>
    </row>
    <row r="58" spans="1:7" s="41" customFormat="1" ht="27" customHeight="1" x14ac:dyDescent="0.25">
      <c r="A58" s="61" t="s">
        <v>80</v>
      </c>
      <c r="B58" s="62"/>
      <c r="C58" s="63"/>
      <c r="D58" s="12">
        <f>SUM(D54:D57)</f>
        <v>433418.53</v>
      </c>
      <c r="E58" s="12">
        <f t="shared" ref="E58:F58" si="6">SUM(E54:E57)</f>
        <v>338026</v>
      </c>
      <c r="F58" s="12">
        <f t="shared" si="6"/>
        <v>333672</v>
      </c>
      <c r="G58" s="33"/>
    </row>
    <row r="59" spans="1:7" s="41" customFormat="1" ht="46.5" customHeight="1" x14ac:dyDescent="0.25">
      <c r="A59" s="77">
        <v>5</v>
      </c>
      <c r="B59" s="74" t="s">
        <v>81</v>
      </c>
      <c r="C59" s="14" t="s">
        <v>90</v>
      </c>
      <c r="D59" s="40">
        <v>698544</v>
      </c>
      <c r="E59" s="8"/>
      <c r="F59" s="8"/>
      <c r="G59" s="42" t="s">
        <v>72</v>
      </c>
    </row>
    <row r="60" spans="1:7" s="41" customFormat="1" ht="46.5" customHeight="1" x14ac:dyDescent="0.25">
      <c r="A60" s="78"/>
      <c r="B60" s="75"/>
      <c r="C60" s="14" t="s">
        <v>92</v>
      </c>
      <c r="D60" s="44">
        <v>10028.99</v>
      </c>
      <c r="E60" s="8"/>
      <c r="F60" s="8"/>
      <c r="G60" s="54" t="s">
        <v>82</v>
      </c>
    </row>
    <row r="61" spans="1:7" s="41" customFormat="1" ht="38.25" customHeight="1" x14ac:dyDescent="0.25">
      <c r="A61" s="79"/>
      <c r="B61" s="76"/>
      <c r="C61" s="14" t="s">
        <v>93</v>
      </c>
      <c r="D61" s="38">
        <v>-10028.99</v>
      </c>
      <c r="E61" s="8"/>
      <c r="F61" s="8"/>
      <c r="G61" s="55"/>
    </row>
    <row r="62" spans="1:7" s="41" customFormat="1" ht="27" customHeight="1" x14ac:dyDescent="0.25">
      <c r="A62" s="61" t="s">
        <v>83</v>
      </c>
      <c r="B62" s="62"/>
      <c r="C62" s="63"/>
      <c r="D62" s="12">
        <f>SUM(D59:D61)</f>
        <v>698544</v>
      </c>
      <c r="E62" s="12">
        <f t="shared" ref="E62:F62" si="7">SUM(E59:E61)</f>
        <v>0</v>
      </c>
      <c r="F62" s="12">
        <f t="shared" si="7"/>
        <v>0</v>
      </c>
      <c r="G62" s="33"/>
    </row>
    <row r="63" spans="1:7" s="41" customFormat="1" ht="31.5" customHeight="1" x14ac:dyDescent="0.25">
      <c r="A63" s="77">
        <v>6</v>
      </c>
      <c r="B63" s="94" t="s">
        <v>84</v>
      </c>
      <c r="C63" s="14" t="s">
        <v>99</v>
      </c>
      <c r="D63" s="29">
        <v>35200</v>
      </c>
      <c r="E63" s="8"/>
      <c r="F63" s="8"/>
      <c r="G63" s="54" t="s">
        <v>85</v>
      </c>
    </row>
    <row r="64" spans="1:7" s="41" customFormat="1" ht="38.25" customHeight="1" x14ac:dyDescent="0.25">
      <c r="A64" s="78"/>
      <c r="B64" s="95"/>
      <c r="C64" s="56" t="s">
        <v>100</v>
      </c>
      <c r="D64" s="38">
        <v>-35200</v>
      </c>
      <c r="E64" s="8"/>
      <c r="F64" s="8"/>
      <c r="G64" s="55"/>
    </row>
    <row r="65" spans="1:9" s="41" customFormat="1" ht="41.25" customHeight="1" x14ac:dyDescent="0.25">
      <c r="A65" s="79"/>
      <c r="B65" s="96"/>
      <c r="C65" s="57"/>
      <c r="D65" s="38">
        <v>1200000</v>
      </c>
      <c r="E65" s="8"/>
      <c r="F65" s="8"/>
      <c r="G65" s="42" t="s">
        <v>86</v>
      </c>
    </row>
    <row r="66" spans="1:9" s="41" customFormat="1" ht="24.75" customHeight="1" x14ac:dyDescent="0.25">
      <c r="A66" s="61" t="s">
        <v>87</v>
      </c>
      <c r="B66" s="62"/>
      <c r="C66" s="63"/>
      <c r="D66" s="12">
        <f>SUM(D63:D65)</f>
        <v>1200000</v>
      </c>
      <c r="E66" s="12">
        <f t="shared" ref="E66:F66" si="8">SUM(E63:E65)</f>
        <v>0</v>
      </c>
      <c r="F66" s="12">
        <f t="shared" si="8"/>
        <v>0</v>
      </c>
      <c r="G66" s="33"/>
    </row>
    <row r="67" spans="1:9" s="41" customFormat="1" ht="46.5" customHeight="1" x14ac:dyDescent="0.25">
      <c r="A67" s="35">
        <v>8</v>
      </c>
      <c r="B67" s="97" t="s">
        <v>88</v>
      </c>
      <c r="C67" s="98"/>
      <c r="D67" s="14"/>
      <c r="E67" s="8">
        <v>3496006</v>
      </c>
      <c r="F67" s="8">
        <v>3496006</v>
      </c>
      <c r="G67" s="33"/>
    </row>
    <row r="68" spans="1:9" ht="21.75" customHeight="1" x14ac:dyDescent="0.25">
      <c r="A68" s="73" t="s">
        <v>9</v>
      </c>
      <c r="B68" s="73"/>
      <c r="C68" s="73"/>
      <c r="D68" s="12">
        <f>SUM(D66,D62,D58,D53,D48,D41,D67)</f>
        <v>163239238.12</v>
      </c>
      <c r="E68" s="12">
        <f t="shared" ref="E68:F68" si="9">SUM(E66,E62,E58,E53,E48,E41,E67)</f>
        <v>338026</v>
      </c>
      <c r="F68" s="12">
        <f t="shared" si="9"/>
        <v>333672</v>
      </c>
      <c r="G68" s="14"/>
      <c r="H68" s="16"/>
      <c r="I68" s="16"/>
    </row>
    <row r="69" spans="1:9" s="53" customFormat="1" ht="36" customHeight="1" x14ac:dyDescent="0.25">
      <c r="A69" s="90"/>
      <c r="B69" s="81" t="s">
        <v>123</v>
      </c>
      <c r="C69" s="82"/>
      <c r="D69" s="82"/>
      <c r="E69" s="82"/>
      <c r="F69" s="82"/>
      <c r="G69" s="83"/>
    </row>
    <row r="70" spans="1:9" s="53" customFormat="1" ht="36" customHeight="1" x14ac:dyDescent="0.25">
      <c r="A70" s="91"/>
      <c r="B70" s="84"/>
      <c r="C70" s="85"/>
      <c r="D70" s="85"/>
      <c r="E70" s="85"/>
      <c r="F70" s="85"/>
      <c r="G70" s="86"/>
    </row>
    <row r="71" spans="1:9" s="53" customFormat="1" ht="24.75" customHeight="1" x14ac:dyDescent="0.25">
      <c r="A71" s="92"/>
      <c r="B71" s="87"/>
      <c r="C71" s="88"/>
      <c r="D71" s="88"/>
      <c r="E71" s="88"/>
      <c r="F71" s="88"/>
      <c r="G71" s="89"/>
    </row>
    <row r="72" spans="1:9" ht="61.5" customHeight="1" x14ac:dyDescent="0.25">
      <c r="A72" s="1"/>
      <c r="B72" s="46" t="s">
        <v>4</v>
      </c>
      <c r="C72" s="45" t="s">
        <v>0</v>
      </c>
      <c r="D72" s="36" t="s">
        <v>1</v>
      </c>
      <c r="E72" s="36"/>
      <c r="F72" s="36"/>
      <c r="G72" s="45" t="s">
        <v>2</v>
      </c>
    </row>
    <row r="73" spans="1:9" ht="21" customHeight="1" x14ac:dyDescent="0.25">
      <c r="A73" s="1"/>
      <c r="B73" s="80" t="s">
        <v>10</v>
      </c>
      <c r="C73" s="80"/>
      <c r="D73" s="80"/>
      <c r="E73" s="80"/>
      <c r="F73" s="80"/>
      <c r="G73" s="80"/>
    </row>
    <row r="74" spans="1:9" x14ac:dyDescent="0.25">
      <c r="A74" s="1"/>
      <c r="B74" s="23">
        <v>2022</v>
      </c>
      <c r="C74" s="47">
        <v>2839681382.04</v>
      </c>
      <c r="D74" s="14">
        <f>SUM(D29)</f>
        <v>167991139.81999999</v>
      </c>
      <c r="E74" s="14"/>
      <c r="F74" s="14"/>
      <c r="G74" s="14">
        <f>SUM(C74+D74)</f>
        <v>3007672521.8600001</v>
      </c>
    </row>
    <row r="75" spans="1:9" x14ac:dyDescent="0.25">
      <c r="A75" s="1"/>
      <c r="B75" s="23">
        <v>2023</v>
      </c>
      <c r="C75" s="47">
        <v>1424195259.6199999</v>
      </c>
      <c r="D75" s="14">
        <f>SUM(E29)</f>
        <v>338026</v>
      </c>
      <c r="E75" s="14"/>
      <c r="F75" s="14"/>
      <c r="G75" s="14">
        <f t="shared" ref="G75:G76" si="10">SUM(C75+D75)</f>
        <v>1424533285.6199999</v>
      </c>
    </row>
    <row r="76" spans="1:9" x14ac:dyDescent="0.25">
      <c r="A76" s="1"/>
      <c r="B76" s="23">
        <v>2024</v>
      </c>
      <c r="C76" s="47">
        <v>1959860792.8800001</v>
      </c>
      <c r="D76" s="14">
        <f>SUM(F29)</f>
        <v>333672</v>
      </c>
      <c r="E76" s="14"/>
      <c r="F76" s="14"/>
      <c r="G76" s="14">
        <f t="shared" si="10"/>
        <v>1960194464.8800001</v>
      </c>
    </row>
    <row r="77" spans="1:9" ht="21" customHeight="1" x14ac:dyDescent="0.25">
      <c r="A77" s="1"/>
      <c r="B77" s="61" t="s">
        <v>11</v>
      </c>
      <c r="C77" s="62"/>
      <c r="D77" s="62"/>
      <c r="E77" s="62"/>
      <c r="F77" s="62"/>
      <c r="G77" s="63"/>
    </row>
    <row r="78" spans="1:9" x14ac:dyDescent="0.25">
      <c r="A78" s="1"/>
      <c r="B78" s="23">
        <v>2022</v>
      </c>
      <c r="C78" s="47">
        <v>2901705077.9299998</v>
      </c>
      <c r="D78" s="14">
        <f>SUM(D68)</f>
        <v>163239238.12</v>
      </c>
      <c r="E78" s="14"/>
      <c r="F78" s="14"/>
      <c r="G78" s="14">
        <f>SUM(C78+D78)</f>
        <v>3064944316.0499997</v>
      </c>
    </row>
    <row r="79" spans="1:9" x14ac:dyDescent="0.25">
      <c r="A79" s="1"/>
      <c r="B79" s="23">
        <v>2023</v>
      </c>
      <c r="C79" s="47">
        <v>1424195259.6199999</v>
      </c>
      <c r="D79" s="14">
        <f>SUM(E68)</f>
        <v>338026</v>
      </c>
      <c r="E79" s="14"/>
      <c r="F79" s="14"/>
      <c r="G79" s="14">
        <f t="shared" ref="G79:G80" si="11">SUM(C79+D79)</f>
        <v>1424533285.6199999</v>
      </c>
    </row>
    <row r="80" spans="1:9" x14ac:dyDescent="0.25">
      <c r="A80" s="1"/>
      <c r="B80" s="23">
        <v>2024</v>
      </c>
      <c r="C80" s="47">
        <v>1959860792.8800001</v>
      </c>
      <c r="D80" s="14">
        <f>SUM(F68)</f>
        <v>333672</v>
      </c>
      <c r="E80" s="14"/>
      <c r="F80" s="14"/>
      <c r="G80" s="14">
        <f t="shared" si="11"/>
        <v>1960194464.8800001</v>
      </c>
    </row>
    <row r="81" spans="1:8" ht="23.25" customHeight="1" x14ac:dyDescent="0.25">
      <c r="A81" s="1"/>
      <c r="B81" s="61" t="s">
        <v>3</v>
      </c>
      <c r="C81" s="62"/>
      <c r="D81" s="62"/>
      <c r="E81" s="62"/>
      <c r="F81" s="62"/>
      <c r="G81" s="63"/>
    </row>
    <row r="82" spans="1:8" x14ac:dyDescent="0.25">
      <c r="A82" s="1"/>
      <c r="B82" s="23">
        <v>2022</v>
      </c>
      <c r="C82" s="48">
        <f>C74-C78</f>
        <v>-62023695.889999866</v>
      </c>
      <c r="D82" s="14">
        <f>SUM(D74-D78)</f>
        <v>4751901.6999999881</v>
      </c>
      <c r="E82" s="14"/>
      <c r="F82" s="14"/>
      <c r="G82" s="14">
        <f>G74-G78</f>
        <v>-57271794.18999958</v>
      </c>
      <c r="H82" s="16"/>
    </row>
    <row r="83" spans="1:8" x14ac:dyDescent="0.25">
      <c r="A83" s="1"/>
      <c r="B83" s="23">
        <v>2023</v>
      </c>
      <c r="C83" s="48">
        <f>C75-C79</f>
        <v>0</v>
      </c>
      <c r="D83" s="14">
        <f>SUM(D75-D79)</f>
        <v>0</v>
      </c>
      <c r="E83" s="14"/>
      <c r="F83" s="14"/>
      <c r="G83" s="14">
        <f t="shared" ref="G83:G84" si="12">SUM(C83+D83)</f>
        <v>0</v>
      </c>
    </row>
    <row r="84" spans="1:8" x14ac:dyDescent="0.25">
      <c r="A84" s="1"/>
      <c r="B84" s="23">
        <v>2024</v>
      </c>
      <c r="C84" s="48">
        <f>C76-C80</f>
        <v>0</v>
      </c>
      <c r="D84" s="14">
        <f t="shared" ref="D84" si="13">SUM(D76-D80)</f>
        <v>0</v>
      </c>
      <c r="E84" s="14"/>
      <c r="F84" s="14"/>
      <c r="G84" s="14">
        <f t="shared" si="12"/>
        <v>0</v>
      </c>
    </row>
    <row r="85" spans="1:8" x14ac:dyDescent="0.25">
      <c r="D85" s="16"/>
      <c r="G85" s="16"/>
    </row>
  </sheetData>
  <mergeCells count="50">
    <mergeCell ref="G63:G64"/>
    <mergeCell ref="A63:A65"/>
    <mergeCell ref="B63:B65"/>
    <mergeCell ref="A66:C66"/>
    <mergeCell ref="B67:C67"/>
    <mergeCell ref="A58:C58"/>
    <mergeCell ref="G60:G61"/>
    <mergeCell ref="A62:C62"/>
    <mergeCell ref="B59:B61"/>
    <mergeCell ref="A59:A61"/>
    <mergeCell ref="B26:B27"/>
    <mergeCell ref="A26:A27"/>
    <mergeCell ref="A28:C28"/>
    <mergeCell ref="B16:B23"/>
    <mergeCell ref="G33:G34"/>
    <mergeCell ref="B31:B40"/>
    <mergeCell ref="A31:A40"/>
    <mergeCell ref="G36:G37"/>
    <mergeCell ref="C35:C36"/>
    <mergeCell ref="A16:A23"/>
    <mergeCell ref="B49:B52"/>
    <mergeCell ref="A49:A52"/>
    <mergeCell ref="A53:C53"/>
    <mergeCell ref="G55:G56"/>
    <mergeCell ref="B54:B57"/>
    <mergeCell ref="A54:A57"/>
    <mergeCell ref="C55:C56"/>
    <mergeCell ref="C49:C50"/>
    <mergeCell ref="B81:G81"/>
    <mergeCell ref="A68:C68"/>
    <mergeCell ref="B73:G73"/>
    <mergeCell ref="B77:G77"/>
    <mergeCell ref="B69:G71"/>
    <mergeCell ref="A69:A71"/>
    <mergeCell ref="G45:G46"/>
    <mergeCell ref="C64:C65"/>
    <mergeCell ref="A1:G1"/>
    <mergeCell ref="A2:G2"/>
    <mergeCell ref="A30:G30"/>
    <mergeCell ref="A4:G4"/>
    <mergeCell ref="A29:C29"/>
    <mergeCell ref="A5:A14"/>
    <mergeCell ref="B5:B14"/>
    <mergeCell ref="A15:C15"/>
    <mergeCell ref="A24:C24"/>
    <mergeCell ref="A41:C41"/>
    <mergeCell ref="B42:B47"/>
    <mergeCell ref="A42:A47"/>
    <mergeCell ref="A48:C48"/>
    <mergeCell ref="G50:G51"/>
  </mergeCells>
  <pageMargins left="0.9055118110236221" right="0.39370078740157483" top="0.59055118110236227" bottom="0.39370078740157483" header="0.31496062992125984" footer="0.31496062992125984"/>
  <pageSetup paperSize="9" scale="66" firstPageNumber="2" fitToHeight="0" orientation="portrait" useFirstPageNumber="1" r:id="rId1"/>
  <headerFooter>
    <oddHeader xml:space="preserve">&amp;C&amp;P
</oddHeader>
  </headerFooter>
  <rowBreaks count="3" manualBreakCount="3">
    <brk id="15" max="6" man="1"/>
    <brk id="38" max="6" man="1"/>
    <brk id="5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 очер. 2022</vt:lpstr>
      <vt:lpstr>'апрель 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2022-04-19T10:07:19Z</dcterms:modified>
</cp:coreProperties>
</file>